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R&amp;D Dashboard" sheetId="2" r:id="rId5"/>
    <sheet state="visible" name="Project Log" sheetId="3" r:id="rId6"/>
    <sheet state="visible" name="Role-Based R&amp;D Dashboard" sheetId="4" r:id="rId7"/>
    <sheet state="visible" name="Payroll Crosswalk" sheetId="5" r:id="rId8"/>
    <sheet state="visible" name="Contractor Crosswalk" sheetId="6" r:id="rId9"/>
    <sheet state="visible" name="Evidence Index" sheetId="7" r:id="rId10"/>
    <sheet state="hidden" name="Data" sheetId="8" r:id="rId11"/>
  </sheets>
  <definedNames/>
  <calcPr/>
</workbook>
</file>

<file path=xl/sharedStrings.xml><?xml version="1.0" encoding="utf-8"?>
<sst xmlns="http://schemas.openxmlformats.org/spreadsheetml/2006/main" count="131" uniqueCount="105">
  <si>
    <t>Tab Name</t>
  </si>
  <si>
    <t>Purpose</t>
  </si>
  <si>
    <t>Fill in the following</t>
  </si>
  <si>
    <t>Auto Calculations</t>
  </si>
  <si>
    <t>MASCPA Tip</t>
  </si>
  <si>
    <t>Project Log</t>
  </si>
  <si>
    <t>Tracks all your R&amp;D projects in one place — each row = one initiative (feature, system, rebuild, etc).</t>
  </si>
  <si>
    <t>Project Code, Project Name, Technical Objective, Start Date &amp; End Date, Owner, R&amp;D Category, Evidence Link, Qualified Wages, Supplies, Contractor Costs</t>
  </si>
  <si>
    <t>Dashboard pulls totals for Supplies, Wages, and Contractor Costs from this log.</t>
  </si>
  <si>
    <t>Start with your top 3–5 projects from the past 6 months.</t>
  </si>
  <si>
    <t>Dashboard</t>
  </si>
  <si>
    <t>Live summary of your total R&amp;D spend and estimated tax credit.</t>
  </si>
  <si>
    <t>None — this tab is auto-calculated.</t>
  </si>
  <si>
    <t>Pulls totals from Payroll, Contractor, and Project Log to calculate QRE and estimated credits.</t>
  </si>
  <si>
    <t>This is your ready-to-go year-end summary for your CPA.</t>
  </si>
  <si>
    <t>Role-Based Dashboard</t>
  </si>
  <si>
    <t>Rolls up your R&amp;D-qualified wages by employee role (Engineer, PM, Executive, etc.).</t>
  </si>
  <si>
    <t>In Payroll Crosswalk, make sure each employee has a Role and R&amp;D %.</t>
  </si>
  <si>
    <t>Gross wages, average R&amp;D %, and Qualified Wages by role.</t>
  </si>
  <si>
    <t>This gives a clearer picture of where your R&amp;D credit is coming from — and strengthens audit defense.</t>
  </si>
  <si>
    <t>Payroll Crosswalk</t>
  </si>
  <si>
    <t>Connects W-2 employees' salaries to the work they did that qualifies for R&amp;D.</t>
  </si>
  <si>
    <t>Role, R&amp;D %</t>
  </si>
  <si>
    <t>Qualified Wages = Gross Earnings × R&amp;D %</t>
  </si>
  <si>
    <t>Use Asana tags or sprint notes to estimate percentages. Be conservative and defensible.</t>
  </si>
  <si>
    <t>Contractor Crosswalk</t>
  </si>
  <si>
    <t>Maps 1099 contractor payments to R&amp;D-qualified work based on time and contribution.</t>
  </si>
  <si>
    <t>R&amp;D %</t>
  </si>
  <si>
    <t>Qualified Contractor $ = Total Amount × R&amp;D %</t>
  </si>
  <si>
    <t>Start high (70–90%) for technical contractors heavily involved in experiments or builds.</t>
  </si>
  <si>
    <t>Evidence Index</t>
  </si>
  <si>
    <t>Tracks links to documentation supporting your R&amp;D claim.</t>
  </si>
  <si>
    <t>Project Code, Evidence Type, Link, Date Added, Owner</t>
  </si>
  <si>
    <t>None — this is your compliance backup folder tracker.</t>
  </si>
  <si>
    <t>Include at least one piece of proof per project. Think: tests, prototypes, data exports, etc.</t>
  </si>
  <si>
    <r>
      <rPr>
        <rFont val="Calibri"/>
        <i/>
        <color theme="1"/>
      </rPr>
      <t>[Company Name]</t>
    </r>
    <r>
      <rPr>
        <rFont val="Calibri"/>
        <color theme="1"/>
      </rPr>
      <t xml:space="preserve"> R&amp;D Credit Dashboard (2025)</t>
    </r>
  </si>
  <si>
    <t>Totals</t>
  </si>
  <si>
    <t>Instructions: Set R&amp;D % for each employee/contractor on their tabs. Add projects and evidence as work progresses.</t>
  </si>
  <si>
    <t>Qualified Wages $</t>
  </si>
  <si>
    <t>Qualified Contractor $</t>
  </si>
  <si>
    <t>Qualified Supplies/Cloud $ (Project Log)</t>
  </si>
  <si>
    <t>Total Qualified Research Expenses (QRE)</t>
  </si>
  <si>
    <t>Estimated Federal Credit (range)</t>
  </si>
  <si>
    <t>6% of QRE</t>
  </si>
  <si>
    <t>10% of QRE</t>
  </si>
  <si>
    <r>
      <rPr>
        <rFont val="Calibri"/>
        <b/>
        <color theme="1"/>
      </rPr>
      <t xml:space="preserve">Purpose:  </t>
    </r>
    <r>
      <rPr>
        <rFont val="Calibri"/>
        <i/>
        <color theme="1"/>
      </rPr>
      <t xml:space="preserve">Live summary of your total R&amp;D spend and estimated tax credit.
</t>
    </r>
    <r>
      <rPr>
        <rFont val="Calibri"/>
        <b/>
        <color theme="1"/>
      </rPr>
      <t xml:space="preserve">Fill in the following: </t>
    </r>
    <r>
      <rPr>
        <rFont val="Calibri"/>
        <i/>
        <color theme="1"/>
      </rPr>
      <t xml:space="preserve">No manual input needed — this tab is auto-calculated.
</t>
    </r>
    <r>
      <rPr>
        <rFont val="Calibri"/>
        <b/>
        <color theme="1"/>
      </rPr>
      <t>Auto Calculations:</t>
    </r>
    <r>
      <rPr>
        <rFont val="Calibri"/>
        <i/>
        <color theme="1"/>
      </rPr>
      <t xml:space="preserve">
</t>
    </r>
    <r>
      <rPr>
        <rFont val="Calibri"/>
        <b/>
        <color theme="1"/>
      </rPr>
      <t xml:space="preserve">    Qualified Wages (from Payroll Crosswalk)
    Qualified Contractor Costs (from Contractor Crosswalk)
    Supplies/Cloud (from Project Log)
    Total Qualified Research Expenses (QRE)
    Estimated federal credit (6%–10%)</t>
    </r>
    <r>
      <rPr>
        <rFont val="Calibri"/>
        <i/>
        <color theme="1"/>
      </rPr>
      <t xml:space="preserve">
</t>
    </r>
    <r>
      <rPr>
        <rFont val="Calibri"/>
        <b/>
        <i/>
        <color theme="1"/>
      </rPr>
      <t>MASCPA Tip: This is your ready-to-go year-end summary for your CPA.</t>
    </r>
  </si>
  <si>
    <t>Project Code</t>
  </si>
  <si>
    <t>Project Name</t>
  </si>
  <si>
    <t>Technical Objective</t>
  </si>
  <si>
    <t>Start Date</t>
  </si>
  <si>
    <t>End Date</t>
  </si>
  <si>
    <t>Owner</t>
  </si>
  <si>
    <t>R&amp;D Category (Core/Supporting)</t>
  </si>
  <si>
    <t>Evidence Link</t>
  </si>
  <si>
    <t>Supplies/Cloud $</t>
  </si>
  <si>
    <t>Contractor Costs $</t>
  </si>
  <si>
    <t>Scoping-1</t>
  </si>
  <si>
    <t>Pre-sale soluutioning</t>
  </si>
  <si>
    <t>Research viability of proposed solutions, testing integration and migration pathways, developing proof of concept collateral, build out of proposed solution/system architecture</t>
  </si>
  <si>
    <t>E1</t>
  </si>
  <si>
    <t>Core</t>
  </si>
  <si>
    <t>Lifecycle Scoring Automation</t>
  </si>
  <si>
    <t>Build scoring system to predict lead conversion likelihood</t>
  </si>
  <si>
    <t>E2</t>
  </si>
  <si>
    <t>Supporting</t>
  </si>
  <si>
    <t>PROJ-003</t>
  </si>
  <si>
    <t>Campaign Manager Redesign</t>
  </si>
  <si>
    <t>Redesign campaign module for better UX and email template testing</t>
  </si>
  <si>
    <t>E3</t>
  </si>
  <si>
    <r>
      <rPr>
        <rFont val="Calibri"/>
        <b/>
        <color theme="1"/>
      </rPr>
      <t xml:space="preserve">Purpose: </t>
    </r>
    <r>
      <rPr>
        <rFont val="Calibri"/>
        <i/>
        <color theme="1"/>
      </rPr>
      <t>Tracks all your R&amp;D projects in one place each row = one initiative (feature, system, rebuild, etc).</t>
    </r>
    <r>
      <rPr>
        <rFont val="Calibri"/>
        <color theme="1"/>
      </rPr>
      <t xml:space="preserve">
</t>
    </r>
    <r>
      <rPr>
        <rFont val="Calibri"/>
        <b/>
        <color theme="1"/>
      </rPr>
      <t>Fill in the following: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Project Code: </t>
    </r>
    <r>
      <rPr>
        <rFont val="Calibri"/>
        <i/>
        <color theme="1"/>
      </rPr>
      <t xml:space="preserve">Short name or ID (e.g., PROJ-001; </t>
    </r>
    <r>
      <rPr>
        <rFont val="Calibri"/>
        <b/>
        <i/>
        <color theme="1"/>
      </rPr>
      <t>tie to ASANA for future integration</t>
    </r>
    <r>
      <rPr>
        <rFont val="Calibri"/>
        <i/>
        <color theme="1"/>
      </rPr>
      <t>)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Project Name:</t>
    </r>
    <r>
      <rPr>
        <rFont val="Calibri"/>
        <b/>
        <i/>
        <color theme="1"/>
      </rPr>
      <t xml:space="preserve"> </t>
    </r>
    <r>
      <rPr>
        <rFont val="Calibri"/>
        <i/>
        <color theme="1"/>
      </rPr>
      <t>Human-friendly title (e.g., “AI Attribution Model”)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Technical Objective:</t>
    </r>
    <r>
      <rPr>
        <rFont val="Calibri"/>
        <i/>
        <color theme="1"/>
      </rPr>
      <t xml:space="preserve"> What you were trying to improve, solve, or build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Start Date &amp; End Date:</t>
    </r>
    <r>
      <rPr>
        <rFont val="Calibri"/>
        <color theme="1"/>
      </rPr>
      <t xml:space="preserve"> </t>
    </r>
    <r>
      <rPr>
        <rFont val="Calibri"/>
        <i/>
        <color theme="1"/>
      </rPr>
      <t>Dates the work happened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Owner: </t>
    </r>
    <r>
      <rPr>
        <rFont val="Calibri"/>
        <i/>
        <color theme="1"/>
      </rPr>
      <t>Who led the project (PM, engineer, exec)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R&amp;D Category: </t>
    </r>
    <r>
      <rPr>
        <rFont val="Calibri"/>
        <i/>
        <color theme="1"/>
      </rPr>
      <t>Use dropdown to select Core or Supporting</t>
    </r>
    <r>
      <rPr>
        <rFont val="Calibri"/>
        <color theme="1"/>
      </rPr>
      <t xml:space="preserve">
    </t>
    </r>
    <r>
      <rPr>
        <rFont val="Calibri"/>
        <b/>
        <color theme="1"/>
      </rPr>
      <t xml:space="preserve">Evidence Link: </t>
    </r>
    <r>
      <rPr>
        <rFont val="Calibri"/>
        <i/>
        <color theme="1"/>
      </rPr>
      <t xml:space="preserve">Link to supporting proof (Google Drive, GitHub, Figma, etc.)
    </t>
    </r>
    <r>
      <rPr>
        <rFont val="Calibri"/>
        <b/>
        <color theme="1"/>
      </rPr>
      <t>Qualified Wages, Supplies, Contractor Costs:</t>
    </r>
    <r>
      <rPr>
        <rFont val="Calibri"/>
        <i/>
        <color theme="1"/>
      </rPr>
      <t xml:space="preserve"> Manually enter dollars if applicable</t>
    </r>
    <r>
      <rPr>
        <rFont val="Calibri"/>
        <color theme="1"/>
      </rPr>
      <t xml:space="preserve">
</t>
    </r>
    <r>
      <rPr>
        <rFont val="Calibri"/>
        <b/>
        <color theme="1"/>
      </rPr>
      <t>Auto Calculations:</t>
    </r>
    <r>
      <rPr>
        <rFont val="Calibri"/>
        <color theme="1"/>
      </rPr>
      <t xml:space="preserve"> </t>
    </r>
    <r>
      <rPr>
        <rFont val="Calibri"/>
        <i/>
        <color theme="1"/>
      </rPr>
      <t>Dashboard pulls totals for Supplies, Wages, and Contractor Costs from this log</t>
    </r>
    <r>
      <rPr>
        <rFont val="Calibri"/>
        <color theme="1"/>
      </rPr>
      <t xml:space="preserve">
</t>
    </r>
    <r>
      <rPr>
        <rFont val="Calibri"/>
        <b/>
        <i/>
        <color theme="1"/>
      </rPr>
      <t>MASCPA Tip: Start with your top 3–5 projects from the past 6 months</t>
    </r>
    <r>
      <rPr>
        <rFont val="Calibri"/>
        <color theme="1"/>
      </rPr>
      <t xml:space="preserve">
</t>
    </r>
  </si>
  <si>
    <t>Role</t>
  </si>
  <si>
    <t># of Employees</t>
  </si>
  <si>
    <t>Total Gross Wages</t>
  </si>
  <si>
    <t>Avg R&amp;D %</t>
  </si>
  <si>
    <t>Engineer</t>
  </si>
  <si>
    <t>Product/PM</t>
  </si>
  <si>
    <t>Data/Analytics</t>
  </si>
  <si>
    <t>Marketing</t>
  </si>
  <si>
    <t>Executive</t>
  </si>
  <si>
    <t>Other / Admin</t>
  </si>
  <si>
    <t>Total</t>
  </si>
  <si>
    <t>—</t>
  </si>
  <si>
    <r>
      <rPr>
        <rFont val="Calibri"/>
        <b/>
        <color theme="1"/>
      </rPr>
      <t xml:space="preserve">Purpose: </t>
    </r>
    <r>
      <rPr>
        <rFont val="Calibri"/>
        <color theme="1"/>
      </rPr>
      <t xml:space="preserve">Rolls up your R&amp;D-qualified wages by employee role (Engineer, PM, Executive, etc.).
</t>
    </r>
    <r>
      <rPr>
        <rFont val="Calibri"/>
        <b/>
        <color theme="1"/>
      </rPr>
      <t>Fill in the following:</t>
    </r>
    <r>
      <rPr>
        <rFont val="Calibri"/>
        <color theme="1"/>
      </rPr>
      <t xml:space="preserve">
   </t>
    </r>
    <r>
      <rPr>
        <rFont val="Calibri"/>
        <i/>
        <color theme="1"/>
      </rPr>
      <t xml:space="preserve"> In Payroll Crosswalk, make sure every employee has a Role assigned (e.g., Engineer, Product/PM, etc.)</t>
    </r>
    <r>
      <rPr>
        <rFont val="Calibri"/>
        <color theme="1"/>
      </rPr>
      <t xml:space="preserve">
 </t>
    </r>
    <r>
      <rPr>
        <rFont val="Calibri"/>
        <i/>
        <color theme="1"/>
      </rPr>
      <t xml:space="preserve">   Make sure R&amp;D % is filled in for each</t>
    </r>
    <r>
      <rPr>
        <rFont val="Calibri"/>
        <color theme="1"/>
      </rPr>
      <t xml:space="preserve">
</t>
    </r>
    <r>
      <rPr>
        <rFont val="Calibri"/>
        <b/>
        <color theme="1"/>
      </rPr>
      <t>Auto Calculations:</t>
    </r>
    <r>
      <rPr>
        <rFont val="Calibri"/>
        <color theme="1"/>
      </rPr>
      <t xml:space="preserve">
</t>
    </r>
    <r>
      <rPr>
        <rFont val="Calibri"/>
        <b/>
        <color theme="1"/>
      </rPr>
      <t xml:space="preserve">    Total gross wages per role
    Average R&amp;D % per role
    Total Qualified Wages per role</t>
    </r>
    <r>
      <rPr>
        <rFont val="Calibri"/>
        <color theme="1"/>
      </rPr>
      <t xml:space="preserve">
</t>
    </r>
    <r>
      <rPr>
        <rFont val="Calibri"/>
        <b/>
        <i/>
        <color theme="1"/>
      </rPr>
      <t>MASCPA Tip: This gives you a clearer picture of where your R&amp;D credit is coming from and strengthens audit defense.</t>
    </r>
  </si>
  <si>
    <t>Employee</t>
  </si>
  <si>
    <t>Gross Earnings (YTD)</t>
  </si>
  <si>
    <t>Other/Admin</t>
  </si>
  <si>
    <r>
      <rPr>
        <rFont val="Calibri"/>
        <b/>
        <color theme="1"/>
      </rPr>
      <t xml:space="preserve">Purpose:  </t>
    </r>
    <r>
      <rPr>
        <rFont val="Calibri"/>
        <i/>
        <color theme="1"/>
      </rPr>
      <t xml:space="preserve">Connects W-2 employees' salaries to the work they did that qualifies for R&amp;D.
</t>
    </r>
    <r>
      <rPr>
        <rFont val="Calibri"/>
        <b/>
        <color theme="1"/>
      </rPr>
      <t>Fill in the following:</t>
    </r>
    <r>
      <rPr>
        <rFont val="Calibri"/>
        <i/>
        <color theme="1"/>
      </rPr>
      <t xml:space="preserve">
   </t>
    </r>
    <r>
      <rPr>
        <rFont val="Calibri"/>
        <b/>
        <color theme="1"/>
      </rPr>
      <t xml:space="preserve"> Role:</t>
    </r>
    <r>
      <rPr>
        <rFont val="Calibri"/>
        <i/>
        <color theme="1"/>
      </rPr>
      <t xml:space="preserve"> Functional title (Engineer, Product/PM, Executive, etc.)
    </t>
    </r>
    <r>
      <rPr>
        <rFont val="Calibri"/>
        <b/>
        <color theme="1"/>
      </rPr>
      <t xml:space="preserve">R&amp;D %: </t>
    </r>
    <r>
      <rPr>
        <rFont val="Calibri"/>
        <i/>
        <color theme="1"/>
      </rPr>
      <t xml:space="preserve">Rough estimate of how much time they spent on R&amp;D-eligible work
</t>
    </r>
    <r>
      <rPr>
        <rFont val="Calibri"/>
        <b/>
        <color theme="1"/>
      </rPr>
      <t>Auto Calculations:</t>
    </r>
    <r>
      <rPr>
        <rFont val="Calibri"/>
        <i/>
        <color theme="1"/>
      </rPr>
      <t xml:space="preserve">
    Qualified Wages = Gross Earnings × R&amp;D %
</t>
    </r>
    <r>
      <rPr>
        <rFont val="Calibri"/>
        <b/>
        <color theme="1"/>
      </rPr>
      <t>MASCPA Tip:</t>
    </r>
    <r>
      <rPr>
        <rFont val="Calibri"/>
        <i/>
        <color theme="1"/>
      </rPr>
      <t xml:space="preserve"> If you’re unsure on % conservative, supportable numbers are best.</t>
    </r>
  </si>
  <si>
    <t>Contractor</t>
  </si>
  <si>
    <t>Total_Hours</t>
  </si>
  <si>
    <t>Total_Amount</t>
  </si>
  <si>
    <t>First_Date</t>
  </si>
  <si>
    <t>Last_Date</t>
  </si>
  <si>
    <t>Entries</t>
  </si>
  <si>
    <t>Reilly, Joseph</t>
  </si>
  <si>
    <t>Broman, Amy</t>
  </si>
  <si>
    <t>Nault, Mark S</t>
  </si>
  <si>
    <r>
      <rPr>
        <rFont val="Calibri"/>
        <b/>
        <color theme="1"/>
      </rPr>
      <t xml:space="preserve">Purpose: </t>
    </r>
    <r>
      <rPr>
        <rFont val="Calibri"/>
        <i/>
        <color theme="1"/>
      </rPr>
      <t xml:space="preserve"> Connects W-2 employees' salaries to the work they did that qualifies for R&amp;D.</t>
    </r>
    <r>
      <rPr>
        <rFont val="Calibri"/>
        <color theme="1"/>
      </rPr>
      <t xml:space="preserve">
</t>
    </r>
    <r>
      <rPr>
        <rFont val="Calibri"/>
        <b/>
        <color theme="1"/>
      </rPr>
      <t>Fill in the following:</t>
    </r>
    <r>
      <rPr>
        <rFont val="Calibri"/>
        <color theme="1"/>
      </rPr>
      <t xml:space="preserve">
    </t>
    </r>
    <r>
      <rPr>
        <rFont val="Calibri"/>
        <b/>
        <color theme="1"/>
      </rPr>
      <t>R&amp;D %:</t>
    </r>
    <r>
      <rPr>
        <rFont val="Calibri"/>
        <color theme="1"/>
      </rPr>
      <t xml:space="preserve"> </t>
    </r>
    <r>
      <rPr>
        <rFont val="Calibri"/>
        <i/>
        <color theme="1"/>
      </rPr>
      <t>Estimate of how much of their work was eligible R&amp;D (e.g., 70% for core dev, 10% for oversight)</t>
    </r>
    <r>
      <rPr>
        <rFont val="Calibri"/>
        <color theme="1"/>
      </rPr>
      <t xml:space="preserve">
</t>
    </r>
    <r>
      <rPr>
        <rFont val="Calibri"/>
        <b/>
        <color theme="1"/>
      </rPr>
      <t>Auto Calculations:</t>
    </r>
    <r>
      <rPr>
        <rFont val="Calibri"/>
        <color theme="1"/>
      </rPr>
      <t xml:space="preserve">
    </t>
    </r>
    <r>
      <rPr>
        <rFont val="Calibri"/>
        <b/>
        <color theme="1"/>
      </rPr>
      <t>Qualified Wages = Gross Earnings × R&amp;D %</t>
    </r>
    <r>
      <rPr>
        <rFont val="Calibri"/>
        <color theme="1"/>
      </rPr>
      <t xml:space="preserve">
</t>
    </r>
    <r>
      <rPr>
        <rFont val="Calibri"/>
        <b/>
        <i/>
        <color theme="1"/>
      </rPr>
      <t>MASCPA Tip: If you’re unsure on % use Asana task tags or Sprint review notes as a guide. Conservative, supportable numbers are best.</t>
    </r>
    <r>
      <rPr>
        <rFont val="Calibri"/>
        <i/>
        <color theme="1"/>
      </rPr>
      <t xml:space="preserve">        </t>
    </r>
    <r>
      <rPr>
        <rFont val="Calibri"/>
        <color theme="1"/>
      </rPr>
      <t xml:space="preserve">                        </t>
    </r>
  </si>
  <si>
    <t>Evidence Type (Prototype/Test/Git/Notes)</t>
  </si>
  <si>
    <t>Link</t>
  </si>
  <si>
    <t>Date Added</t>
  </si>
  <si>
    <t>Internal meeting logs</t>
  </si>
  <si>
    <t>Test</t>
  </si>
  <si>
    <r>
      <rPr>
        <rFont val="Calibri"/>
        <b/>
        <color theme="1"/>
      </rPr>
      <t xml:space="preserve">Purpose:  </t>
    </r>
    <r>
      <rPr>
        <rFont val="Calibri"/>
        <i/>
        <color theme="1"/>
      </rPr>
      <t>Tracks links to documentation supporting your R&amp;D claim.</t>
    </r>
    <r>
      <rPr>
        <rFont val="Calibri"/>
        <b/>
        <color theme="1"/>
      </rPr>
      <t xml:space="preserve">
Fill in the following:
    Project Code: </t>
    </r>
    <r>
      <rPr>
        <rFont val="Calibri"/>
        <b/>
        <i/>
        <color theme="1"/>
      </rPr>
      <t>Match the code from your Project Log</t>
    </r>
    <r>
      <rPr>
        <rFont val="Calibri"/>
        <b/>
        <color theme="1"/>
      </rPr>
      <t xml:space="preserve">
    Evidence Type: </t>
    </r>
    <r>
      <rPr>
        <rFont val="Calibri"/>
        <i/>
        <color theme="1"/>
      </rPr>
      <t>Choose from dropdown (Prototype, Test, Git, Notes, etc.)</t>
    </r>
    <r>
      <rPr>
        <rFont val="Calibri"/>
        <b/>
        <color theme="1"/>
      </rPr>
      <t xml:space="preserve">
    Link: </t>
    </r>
    <r>
      <rPr>
        <rFont val="Calibri"/>
        <i/>
        <color theme="1"/>
      </rPr>
      <t>Link to Google Drive folder, GitHub commit, Figma file, etc.</t>
    </r>
    <r>
      <rPr>
        <rFont val="Calibri"/>
        <b/>
        <color theme="1"/>
      </rPr>
      <t xml:space="preserve">
    Date Added:</t>
    </r>
    <r>
      <rPr>
        <rFont val="Calibri"/>
        <i/>
        <color theme="1"/>
      </rPr>
      <t xml:space="preserve"> When it was uploaded</t>
    </r>
    <r>
      <rPr>
        <rFont val="Calibri"/>
        <b/>
        <color theme="1"/>
      </rPr>
      <t xml:space="preserve">
    Owner: </t>
    </r>
    <r>
      <rPr>
        <rFont val="Calibri"/>
        <i/>
        <color theme="1"/>
      </rPr>
      <t>Who added the file or owns the documentation</t>
    </r>
    <r>
      <rPr>
        <rFont val="Calibri"/>
        <b/>
        <color theme="1"/>
      </rPr>
      <t xml:space="preserve">
Auto Calculations:
    None; this is your compliance backup folder tracker.
M</t>
    </r>
    <r>
      <rPr>
        <rFont val="Calibri"/>
        <b/>
        <i/>
        <color theme="1"/>
      </rPr>
      <t>ASCPA Tip: Include at least one link per project. Think screenshots, test results, design files, or meeting notes.</t>
    </r>
  </si>
  <si>
    <t>R&amp;D Categories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</si>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</sst>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mm/dd/yyyy"/>
    <numFmt numFmtId="166" formatCode="&quot;$&quot;#,##0"/>
    <numFmt numFmtId="167" formatCode="m/d/yy"/>
  </numFmts>
  <fonts count="10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  <font>
      <b/>
      <color theme="1"/>
      <name val="Calibri"/>
      <scheme val="minor"/>
    </font>
    <font>
      <b/>
      <i/>
      <color rgb="FFFF0000"/>
      <name val="Calibri"/>
      <scheme val="minor"/>
    </font>
    <font/>
    <font>
      <i/>
      <color rgb="FFFF0000"/>
      <name val="Calibri"/>
      <scheme val="minor"/>
    </font>
    <font>
      <color rgb="FFFF0000"/>
      <name val="Calibri"/>
      <scheme val="minor"/>
    </font>
    <font>
      <i/>
      <u/>
      <color rgb="FF0000F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4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CEAEA"/>
      </left>
      <right style="thin">
        <color rgb="FFFCEAEA"/>
      </right>
      <top style="thin">
        <color rgb="FFFCEAEA"/>
      </top>
      <bottom style="thin">
        <color rgb="FFFCEAE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CEAEA"/>
      </left>
      <right style="thin">
        <color rgb="FFFCEAEA"/>
      </right>
      <top style="thin">
        <color rgb="FFFCEAEA"/>
      </top>
      <bottom style="thin">
        <color rgb="FF284E3F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284E3F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284E3F"/>
      </bottom>
    </border>
    <border>
      <left style="thin">
        <color rgb="FFCCCCCC"/>
      </left>
      <right style="thin">
        <color rgb="FF284E3F"/>
      </right>
      <top style="thin">
        <color rgb="FFCCCCCC"/>
      </top>
      <bottom style="thin">
        <color rgb="FF284E3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3" fillId="0" fontId="1" numFmtId="0" xfId="0" applyAlignment="1" applyBorder="1" applyFont="1">
      <alignment horizontal="center" readingOrder="0" shrinkToFit="0" vertical="top" wrapText="0"/>
    </xf>
    <xf borderId="4" fillId="0" fontId="2" numFmtId="0" xfId="0" applyAlignment="1" applyBorder="1" applyFont="1">
      <alignment readingOrder="0" shrinkToFit="0" vertical="bottom" wrapText="0"/>
    </xf>
    <xf borderId="5" fillId="0" fontId="2" numFmtId="0" xfId="0" applyAlignment="1" applyBorder="1" applyFont="1">
      <alignment readingOrder="0" shrinkToFit="0" vertical="bottom" wrapText="0"/>
    </xf>
    <xf borderId="6" fillId="0" fontId="2" numFmtId="0" xfId="0" applyAlignment="1" applyBorder="1" applyFont="1">
      <alignment readingOrder="0" shrinkToFit="0" vertical="bottom" wrapText="0"/>
    </xf>
    <xf borderId="7" fillId="0" fontId="2" numFmtId="0" xfId="0" applyAlignment="1" applyBorder="1" applyFont="1">
      <alignment readingOrder="0" shrinkToFit="0" vertical="bottom" wrapText="0"/>
    </xf>
    <xf borderId="8" fillId="0" fontId="2" numFmtId="0" xfId="0" applyAlignment="1" applyBorder="1" applyFont="1">
      <alignment readingOrder="0" shrinkToFit="0" vertical="bottom" wrapText="0"/>
    </xf>
    <xf borderId="9" fillId="0" fontId="2" numFmtId="0" xfId="0" applyAlignment="1" applyBorder="1" applyFont="1">
      <alignment readingOrder="0" shrinkToFit="0" vertical="bottom" wrapText="0"/>
    </xf>
    <xf borderId="10" fillId="0" fontId="2" numFmtId="0" xfId="0" applyAlignment="1" applyBorder="1" applyFont="1">
      <alignment readingOrder="0" shrinkToFit="0" vertical="bottom" wrapText="0"/>
    </xf>
    <xf borderId="11" fillId="0" fontId="2" numFmtId="0" xfId="0" applyAlignment="1" applyBorder="1" applyFont="1">
      <alignment readingOrder="0" shrinkToFit="0" vertical="bottom" wrapText="0"/>
    </xf>
    <xf borderId="12" fillId="0" fontId="2" numFmtId="0" xfId="0" applyAlignment="1" applyBorder="1" applyFont="1">
      <alignment readingOrder="0" shrinkToFit="0" vertical="bottom" wrapText="0"/>
    </xf>
    <xf borderId="1" fillId="0" fontId="3" numFmtId="0" xfId="0" applyAlignment="1" applyBorder="1" applyFont="1">
      <alignment horizontal="left" readingOrder="0" shrinkToFit="0" vertical="center" wrapText="0"/>
    </xf>
    <xf borderId="3" fillId="0" fontId="3" numFmtId="0" xfId="0" applyAlignment="1" applyBorder="1" applyFont="1">
      <alignment horizontal="right" readingOrder="0" shrinkToFit="0" vertical="center" wrapText="0"/>
    </xf>
    <xf borderId="13" fillId="2" fontId="3" numFmtId="49" xfId="0" applyAlignment="1" applyBorder="1" applyFill="1" applyFont="1" applyNumberFormat="1">
      <alignment shrinkToFit="0" vertical="center" wrapText="0"/>
    </xf>
    <xf borderId="6" fillId="3" fontId="3" numFmtId="164" xfId="0" applyAlignment="1" applyBorder="1" applyFill="1" applyFont="1" applyNumberFormat="1">
      <alignment shrinkToFit="0" vertical="center" wrapText="0"/>
    </xf>
    <xf borderId="14" fillId="2" fontId="3" numFmtId="49" xfId="0" applyAlignment="1" applyBorder="1" applyFont="1" applyNumberFormat="1">
      <alignment shrinkToFit="0" vertical="center" wrapText="0"/>
    </xf>
    <xf borderId="15" fillId="4" fontId="4" numFmtId="49" xfId="0" applyAlignment="1" applyBorder="1" applyFill="1" applyFont="1" applyNumberFormat="1">
      <alignment shrinkToFit="0" vertical="center" wrapText="0"/>
    </xf>
    <xf borderId="16" fillId="4" fontId="3" numFmtId="164" xfId="0" applyAlignment="1" applyBorder="1" applyFont="1" applyNumberFormat="1">
      <alignment shrinkToFit="0" vertical="center" wrapText="0"/>
    </xf>
    <xf borderId="6" fillId="3" fontId="5" numFmtId="164" xfId="0" applyAlignment="1" applyBorder="1" applyFont="1" applyNumberFormat="1">
      <alignment shrinkToFit="0" vertical="center" wrapText="0"/>
    </xf>
    <xf borderId="17" fillId="2" fontId="3" numFmtId="49" xfId="0" applyAlignment="1" applyBorder="1" applyFont="1" applyNumberFormat="1">
      <alignment shrinkToFit="0" vertical="center" wrapText="0"/>
    </xf>
    <xf borderId="18" fillId="3" fontId="5" numFmtId="164" xfId="0" applyAlignment="1" applyBorder="1" applyFont="1" applyNumberFormat="1">
      <alignment shrinkToFit="0" vertical="center" wrapText="0"/>
    </xf>
    <xf borderId="19" fillId="0" fontId="3" numFmtId="0" xfId="0" applyAlignment="1" applyBorder="1" applyFont="1">
      <alignment horizontal="left" readingOrder="0"/>
    </xf>
    <xf borderId="20" fillId="0" fontId="6" numFmtId="0" xfId="0" applyBorder="1" applyFont="1"/>
    <xf borderId="0" fillId="0" fontId="3" numFmtId="0" xfId="0" applyAlignment="1" applyFont="1">
      <alignment horizontal="left" readingOrder="0"/>
    </xf>
    <xf borderId="1" fillId="0" fontId="4" numFmtId="0" xfId="0" applyAlignment="1" applyBorder="1" applyFont="1">
      <alignment horizontal="center" readingOrder="0" shrinkToFit="0" vertical="center" wrapText="0"/>
    </xf>
    <xf borderId="2" fillId="0" fontId="4" numFmtId="0" xfId="0" applyAlignment="1" applyBorder="1" applyFont="1">
      <alignment horizontal="center" readingOrder="0" shrinkToFit="0" vertical="center" wrapText="0"/>
    </xf>
    <xf borderId="3" fillId="0" fontId="4" numFmtId="0" xfId="0" applyAlignment="1" applyBorder="1" applyFont="1">
      <alignment horizontal="center" readingOrder="0" shrinkToFit="0" vertical="center" wrapText="0"/>
    </xf>
    <xf borderId="4" fillId="0" fontId="7" numFmtId="0" xfId="0" applyAlignment="1" applyBorder="1" applyFont="1">
      <alignment readingOrder="0" shrinkToFit="0" vertical="center" wrapText="0"/>
    </xf>
    <xf borderId="5" fillId="0" fontId="7" numFmtId="0" xfId="0" applyAlignment="1" applyBorder="1" applyFont="1">
      <alignment readingOrder="0" shrinkToFit="0" vertical="center" wrapText="0"/>
    </xf>
    <xf borderId="5" fillId="0" fontId="7" numFmtId="165" xfId="0" applyAlignment="1" applyBorder="1" applyFont="1" applyNumberFormat="1">
      <alignment readingOrder="0" shrinkToFit="0" vertical="center" wrapText="0"/>
    </xf>
    <xf borderId="5" fillId="0" fontId="7" numFmtId="0" xfId="0" applyAlignment="1" applyBorder="1" applyFont="1">
      <alignment readingOrder="0" shrinkToFit="0" vertical="center" wrapText="0"/>
    </xf>
    <xf borderId="21" fillId="0" fontId="7" numFmtId="0" xfId="0" applyAlignment="1" applyBorder="1" applyFont="1">
      <alignment shrinkToFit="0" vertical="center" wrapText="0"/>
    </xf>
    <xf borderId="5" fillId="0" fontId="7" numFmtId="3" xfId="0" applyAlignment="1" applyBorder="1" applyFont="1" applyNumberFormat="1">
      <alignment readingOrder="0" shrinkToFit="0" vertical="center" wrapText="0"/>
    </xf>
    <xf borderId="6" fillId="0" fontId="7" numFmtId="3" xfId="0" applyAlignment="1" applyBorder="1" applyFont="1" applyNumberFormat="1">
      <alignment readingOrder="0" shrinkToFit="0" vertical="center" wrapText="0"/>
    </xf>
    <xf borderId="7" fillId="0" fontId="7" numFmtId="0" xfId="0" applyAlignment="1" applyBorder="1" applyFont="1">
      <alignment readingOrder="0" shrinkToFit="0" vertical="center" wrapText="0"/>
    </xf>
    <xf borderId="8" fillId="0" fontId="7" numFmtId="0" xfId="0" applyAlignment="1" applyBorder="1" applyFont="1">
      <alignment readingOrder="0" shrinkToFit="0" vertical="center" wrapText="0"/>
    </xf>
    <xf borderId="8" fillId="0" fontId="7" numFmtId="165" xfId="0" applyAlignment="1" applyBorder="1" applyFont="1" applyNumberFormat="1">
      <alignment readingOrder="0" shrinkToFit="0" vertical="center" wrapText="0"/>
    </xf>
    <xf borderId="8" fillId="0" fontId="7" numFmtId="0" xfId="0" applyAlignment="1" applyBorder="1" applyFont="1">
      <alignment readingOrder="0" shrinkToFit="0" vertical="center" wrapText="0"/>
    </xf>
    <xf borderId="8" fillId="0" fontId="7" numFmtId="3" xfId="0" applyAlignment="1" applyBorder="1" applyFont="1" applyNumberFormat="1">
      <alignment readingOrder="0" shrinkToFit="0" vertical="center" wrapText="0"/>
    </xf>
    <xf borderId="9" fillId="0" fontId="7" numFmtId="3" xfId="0" applyAlignment="1" applyBorder="1" applyFont="1" applyNumberFormat="1">
      <alignment readingOrder="0" shrinkToFit="0" vertical="center" wrapText="0"/>
    </xf>
    <xf borderId="22" fillId="0" fontId="7" numFmtId="0" xfId="0" applyAlignment="1" applyBorder="1" applyFont="1">
      <alignment readingOrder="0" shrinkToFit="0" vertical="center" wrapText="0"/>
    </xf>
    <xf borderId="23" fillId="0" fontId="7" numFmtId="0" xfId="0" applyAlignment="1" applyBorder="1" applyFont="1">
      <alignment readingOrder="0" shrinkToFit="0" vertical="center" wrapText="0"/>
    </xf>
    <xf borderId="23" fillId="0" fontId="7" numFmtId="165" xfId="0" applyAlignment="1" applyBorder="1" applyFont="1" applyNumberFormat="1">
      <alignment readingOrder="0" shrinkToFit="0" vertical="center" wrapText="0"/>
    </xf>
    <xf borderId="23" fillId="0" fontId="7" numFmtId="0" xfId="0" applyAlignment="1" applyBorder="1" applyFont="1">
      <alignment readingOrder="0" shrinkToFit="0" vertical="center" wrapText="0"/>
    </xf>
    <xf borderId="24" fillId="0" fontId="7" numFmtId="0" xfId="0" applyAlignment="1" applyBorder="1" applyFont="1">
      <alignment shrinkToFit="0" vertical="center" wrapText="0"/>
    </xf>
    <xf borderId="23" fillId="0" fontId="7" numFmtId="3" xfId="0" applyAlignment="1" applyBorder="1" applyFont="1" applyNumberFormat="1">
      <alignment readingOrder="0" shrinkToFit="0" vertical="center" wrapText="0"/>
    </xf>
    <xf borderId="18" fillId="0" fontId="7" numFmtId="0" xfId="0" applyAlignment="1" applyBorder="1" applyFont="1">
      <alignment readingOrder="0" shrinkToFit="0" vertical="center" wrapText="0"/>
    </xf>
    <xf borderId="0" fillId="0" fontId="3" numFmtId="0" xfId="0" applyFont="1"/>
    <xf borderId="25" fillId="0" fontId="6" numFmtId="0" xfId="0" applyBorder="1" applyFont="1"/>
    <xf borderId="1" fillId="0" fontId="4" numFmtId="0" xfId="0" applyAlignment="1" applyBorder="1" applyFont="1">
      <alignment horizontal="center" readingOrder="0" shrinkToFit="0" vertical="center" wrapText="0"/>
    </xf>
    <xf borderId="2" fillId="0" fontId="4" numFmtId="0" xfId="0" applyAlignment="1" applyBorder="1" applyFont="1">
      <alignment horizontal="center" readingOrder="0" shrinkToFit="0" vertical="center" wrapText="0"/>
    </xf>
    <xf borderId="3" fillId="0" fontId="4" numFmtId="0" xfId="0" applyAlignment="1" applyBorder="1" applyFont="1">
      <alignment horizontal="center" readingOrder="0" shrinkToFit="0" vertical="center" wrapText="0"/>
    </xf>
    <xf borderId="4" fillId="0" fontId="3" numFmtId="0" xfId="0" applyAlignment="1" applyBorder="1" applyFont="1">
      <alignment readingOrder="0" shrinkToFit="0" vertical="center" wrapText="0"/>
    </xf>
    <xf borderId="26" fillId="3" fontId="5" numFmtId="0" xfId="0" applyAlignment="1" applyBorder="1" applyFont="1">
      <alignment readingOrder="0" shrinkToFit="0" vertical="center" wrapText="0"/>
    </xf>
    <xf borderId="26" fillId="3" fontId="5" numFmtId="1" xfId="0" applyAlignment="1" applyBorder="1" applyFont="1" applyNumberFormat="1">
      <alignment readingOrder="0" shrinkToFit="0" vertical="center" wrapText="0"/>
    </xf>
    <xf borderId="27" fillId="2" fontId="3" numFmtId="1" xfId="0" applyAlignment="1" applyBorder="1" applyFont="1" applyNumberFormat="1">
      <alignment shrinkToFit="0" vertical="center" wrapText="0"/>
    </xf>
    <xf borderId="28" fillId="2" fontId="3" numFmtId="1" xfId="0" applyAlignment="1" applyBorder="1" applyFont="1" applyNumberFormat="1">
      <alignment shrinkToFit="0" vertical="center" wrapText="0"/>
    </xf>
    <xf borderId="7" fillId="0" fontId="3" numFmtId="0" xfId="0" applyAlignment="1" applyBorder="1" applyFont="1">
      <alignment readingOrder="0" shrinkToFit="0" vertical="center" wrapText="0"/>
    </xf>
    <xf borderId="29" fillId="3" fontId="5" numFmtId="0" xfId="0" applyAlignment="1" applyBorder="1" applyFont="1">
      <alignment readingOrder="0" shrinkToFit="0" vertical="center" wrapText="0"/>
    </xf>
    <xf borderId="29" fillId="3" fontId="5" numFmtId="1" xfId="0" applyAlignment="1" applyBorder="1" applyFont="1" applyNumberFormat="1">
      <alignment readingOrder="0" shrinkToFit="0" vertical="center" wrapText="0"/>
    </xf>
    <xf borderId="22" fillId="0" fontId="3" numFmtId="0" xfId="0" applyAlignment="1" applyBorder="1" applyFont="1">
      <alignment readingOrder="0" shrinkToFit="0" vertical="center" wrapText="0"/>
    </xf>
    <xf borderId="30" fillId="3" fontId="5" numFmtId="0" xfId="0" applyAlignment="1" applyBorder="1" applyFont="1">
      <alignment shrinkToFit="0" vertical="center" wrapText="0"/>
    </xf>
    <xf borderId="30" fillId="3" fontId="5" numFmtId="1" xfId="0" applyAlignment="1" applyBorder="1" applyFont="1" applyNumberFormat="1">
      <alignment readingOrder="0" shrinkToFit="0" vertical="center" wrapText="0"/>
    </xf>
    <xf borderId="31" fillId="2" fontId="3" numFmtId="0" xfId="0" applyAlignment="1" applyBorder="1" applyFont="1">
      <alignment readingOrder="0" shrinkToFit="0" vertical="center" wrapText="0"/>
    </xf>
    <xf borderId="32" fillId="2" fontId="3" numFmtId="1" xfId="0" applyAlignment="1" applyBorder="1" applyFont="1" applyNumberFormat="1">
      <alignment shrinkToFit="0" vertical="center" wrapText="0"/>
    </xf>
    <xf borderId="1" fillId="0" fontId="4" numFmtId="0" xfId="0" applyAlignment="1" applyBorder="1" applyFont="1">
      <alignment horizontal="center" readingOrder="0" shrinkToFit="0" vertical="top" wrapText="0"/>
    </xf>
    <xf borderId="2" fillId="0" fontId="4" numFmtId="0" xfId="0" applyAlignment="1" applyBorder="1" applyFont="1">
      <alignment horizontal="center" readingOrder="0" shrinkToFit="0" vertical="top" wrapText="0"/>
    </xf>
    <xf borderId="3" fillId="0" fontId="4" numFmtId="0" xfId="0" applyAlignment="1" applyBorder="1" applyFont="1">
      <alignment horizontal="center" readingOrder="0" shrinkToFit="0" vertical="top" wrapText="0"/>
    </xf>
    <xf borderId="26" fillId="3" fontId="3" numFmtId="0" xfId="0" applyAlignment="1" applyBorder="1" applyFont="1">
      <alignment shrinkToFit="0" vertical="center" wrapText="0"/>
    </xf>
    <xf borderId="26" fillId="3" fontId="5" numFmtId="3" xfId="0" applyAlignment="1" applyBorder="1" applyFont="1" applyNumberFormat="1">
      <alignment readingOrder="0" shrinkToFit="0" vertical="center" wrapText="0"/>
    </xf>
    <xf borderId="33" fillId="3" fontId="3" numFmtId="0" xfId="0" applyAlignment="1" applyBorder="1" applyFont="1">
      <alignment readingOrder="0" shrinkToFit="0" vertical="center" wrapText="0"/>
    </xf>
    <xf borderId="33" fillId="3" fontId="8" numFmtId="10" xfId="0" applyAlignment="1" applyBorder="1" applyFont="1" applyNumberFormat="1">
      <alignment readingOrder="0" shrinkToFit="0" vertical="center" wrapText="0"/>
    </xf>
    <xf borderId="34" fillId="2" fontId="3" numFmtId="166" xfId="0" applyAlignment="1" applyBorder="1" applyFont="1" applyNumberFormat="1">
      <alignment shrinkToFit="0" vertical="center" wrapText="0"/>
    </xf>
    <xf borderId="29" fillId="3" fontId="3" numFmtId="0" xfId="0" applyAlignment="1" applyBorder="1" applyFont="1">
      <alignment shrinkToFit="0" vertical="center" wrapText="0"/>
    </xf>
    <xf borderId="29" fillId="3" fontId="5" numFmtId="3" xfId="0" applyAlignment="1" applyBorder="1" applyFont="1" applyNumberFormat="1">
      <alignment readingOrder="0" shrinkToFit="0" vertical="center" wrapText="0"/>
    </xf>
    <xf borderId="35" fillId="3" fontId="3" numFmtId="0" xfId="0" applyAlignment="1" applyBorder="1" applyFont="1">
      <alignment readingOrder="0" shrinkToFit="0" vertical="center" wrapText="0"/>
    </xf>
    <xf borderId="35" fillId="3" fontId="8" numFmtId="10" xfId="0" applyAlignment="1" applyBorder="1" applyFont="1" applyNumberFormat="1">
      <alignment readingOrder="0" shrinkToFit="0" vertical="center" wrapText="0"/>
    </xf>
    <xf borderId="36" fillId="2" fontId="3" numFmtId="166" xfId="0" applyAlignment="1" applyBorder="1" applyFont="1" applyNumberFormat="1">
      <alignment shrinkToFit="0" vertical="center" wrapText="0"/>
    </xf>
    <xf borderId="30" fillId="3" fontId="3" numFmtId="0" xfId="0" applyAlignment="1" applyBorder="1" applyFont="1">
      <alignment shrinkToFit="0" vertical="center" wrapText="0"/>
    </xf>
    <xf borderId="30" fillId="3" fontId="5" numFmtId="3" xfId="0" applyAlignment="1" applyBorder="1" applyFont="1" applyNumberFormat="1">
      <alignment readingOrder="0" shrinkToFit="0" vertical="center" wrapText="0"/>
    </xf>
    <xf borderId="37" fillId="3" fontId="3" numFmtId="0" xfId="0" applyAlignment="1" applyBorder="1" applyFont="1">
      <alignment readingOrder="0" shrinkToFit="0" vertical="center" wrapText="0"/>
    </xf>
    <xf borderId="37" fillId="3" fontId="8" numFmtId="10" xfId="0" applyAlignment="1" applyBorder="1" applyFont="1" applyNumberFormat="1">
      <alignment readingOrder="0" shrinkToFit="0" vertical="center" wrapText="0"/>
    </xf>
    <xf borderId="38" fillId="2" fontId="3" numFmtId="166" xfId="0" applyAlignment="1" applyBorder="1" applyFont="1" applyNumberFormat="1">
      <alignment shrinkToFit="0" vertical="center" wrapText="0"/>
    </xf>
    <xf borderId="0" fillId="3" fontId="3" numFmtId="0" xfId="0" applyFont="1"/>
    <xf borderId="33" fillId="3" fontId="7" numFmtId="0" xfId="0" applyAlignment="1" applyBorder="1" applyFont="1">
      <alignment readingOrder="0" shrinkToFit="0" vertical="center" wrapText="0"/>
    </xf>
    <xf borderId="39" fillId="3" fontId="7" numFmtId="1" xfId="0" applyAlignment="1" applyBorder="1" applyFont="1" applyNumberFormat="1">
      <alignment readingOrder="0" shrinkToFit="0" vertical="center" wrapText="0"/>
    </xf>
    <xf borderId="26" fillId="3" fontId="7" numFmtId="3" xfId="0" applyAlignment="1" applyBorder="1" applyFont="1" applyNumberFormat="1">
      <alignment readingOrder="0" shrinkToFit="0" vertical="center" wrapText="0"/>
    </xf>
    <xf borderId="26" fillId="3" fontId="7" numFmtId="165" xfId="0" applyAlignment="1" applyBorder="1" applyFont="1" applyNumberFormat="1">
      <alignment readingOrder="0" shrinkToFit="0" vertical="center" wrapText="0"/>
    </xf>
    <xf borderId="39" fillId="3" fontId="7" numFmtId="0" xfId="0" applyAlignment="1" applyBorder="1" applyFont="1">
      <alignment readingOrder="0" shrinkToFit="0" vertical="center" wrapText="0"/>
    </xf>
    <xf borderId="26" fillId="3" fontId="7" numFmtId="10" xfId="0" applyAlignment="1" applyBorder="1" applyFont="1" applyNumberFormat="1">
      <alignment readingOrder="0" shrinkToFit="0" vertical="center" wrapText="0"/>
    </xf>
    <xf borderId="34" fillId="2" fontId="3" numFmtId="0" xfId="0" applyAlignment="1" applyBorder="1" applyFont="1">
      <alignment shrinkToFit="0" vertical="center" wrapText="0"/>
    </xf>
    <xf borderId="35" fillId="3" fontId="7" numFmtId="0" xfId="0" applyAlignment="1" applyBorder="1" applyFont="1">
      <alignment readingOrder="0" shrinkToFit="0" vertical="center" wrapText="0"/>
    </xf>
    <xf borderId="5" fillId="3" fontId="7" numFmtId="1" xfId="0" applyAlignment="1" applyBorder="1" applyFont="1" applyNumberFormat="1">
      <alignment readingOrder="0" shrinkToFit="0" vertical="center" wrapText="0"/>
    </xf>
    <xf borderId="29" fillId="3" fontId="7" numFmtId="3" xfId="0" applyAlignment="1" applyBorder="1" applyFont="1" applyNumberFormat="1">
      <alignment readingOrder="0" shrinkToFit="0" vertical="center" wrapText="0"/>
    </xf>
    <xf borderId="29" fillId="3" fontId="7" numFmtId="165" xfId="0" applyAlignment="1" applyBorder="1" applyFont="1" applyNumberFormat="1">
      <alignment readingOrder="0" shrinkToFit="0" vertical="center" wrapText="0"/>
    </xf>
    <xf borderId="5" fillId="3" fontId="7" numFmtId="0" xfId="0" applyAlignment="1" applyBorder="1" applyFont="1">
      <alignment readingOrder="0" shrinkToFit="0" vertical="center" wrapText="0"/>
    </xf>
    <xf borderId="29" fillId="3" fontId="7" numFmtId="10" xfId="0" applyAlignment="1" applyBorder="1" applyFont="1" applyNumberFormat="1">
      <alignment readingOrder="0" shrinkToFit="0" vertical="center" wrapText="0"/>
    </xf>
    <xf borderId="36" fillId="2" fontId="3" numFmtId="0" xfId="0" applyAlignment="1" applyBorder="1" applyFont="1">
      <alignment shrinkToFit="0" vertical="center" wrapText="0"/>
    </xf>
    <xf borderId="37" fillId="3" fontId="7" numFmtId="0" xfId="0" applyAlignment="1" applyBorder="1" applyFont="1">
      <alignment readingOrder="0" shrinkToFit="0" vertical="center" wrapText="0"/>
    </xf>
    <xf borderId="40" fillId="3" fontId="7" numFmtId="1" xfId="0" applyAlignment="1" applyBorder="1" applyFont="1" applyNumberFormat="1">
      <alignment readingOrder="0" shrinkToFit="0" vertical="center" wrapText="0"/>
    </xf>
    <xf borderId="30" fillId="3" fontId="7" numFmtId="3" xfId="0" applyAlignment="1" applyBorder="1" applyFont="1" applyNumberFormat="1">
      <alignment readingOrder="0" shrinkToFit="0" vertical="center" wrapText="0"/>
    </xf>
    <xf borderId="30" fillId="3" fontId="7" numFmtId="165" xfId="0" applyAlignment="1" applyBorder="1" applyFont="1" applyNumberFormat="1">
      <alignment readingOrder="0" shrinkToFit="0" vertical="center" wrapText="0"/>
    </xf>
    <xf borderId="40" fillId="3" fontId="7" numFmtId="0" xfId="0" applyAlignment="1" applyBorder="1" applyFont="1">
      <alignment readingOrder="0" shrinkToFit="0" vertical="center" wrapText="0"/>
    </xf>
    <xf borderId="30" fillId="3" fontId="7" numFmtId="10" xfId="0" applyAlignment="1" applyBorder="1" applyFont="1" applyNumberFormat="1">
      <alignment readingOrder="0" shrinkToFit="0" vertical="center" wrapText="0"/>
    </xf>
    <xf borderId="38" fillId="2" fontId="3" numFmtId="0" xfId="0" applyAlignment="1" applyBorder="1" applyFont="1">
      <alignment shrinkToFit="0" vertical="center" wrapText="0"/>
    </xf>
    <xf borderId="5" fillId="0" fontId="9" numFmtId="0" xfId="0" applyAlignment="1" applyBorder="1" applyFont="1">
      <alignment readingOrder="0" shrinkToFit="0" vertical="center" wrapText="0"/>
    </xf>
    <xf borderId="5" fillId="0" fontId="7" numFmtId="167" xfId="0" applyAlignment="1" applyBorder="1" applyFont="1" applyNumberFormat="1">
      <alignment readingOrder="0" shrinkToFit="0" vertical="center" wrapText="0"/>
    </xf>
    <xf borderId="6" fillId="0" fontId="7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8" fillId="0" fontId="3" numFmtId="167" xfId="0" applyAlignment="1" applyBorder="1" applyFont="1" applyNumberFormat="1">
      <alignment readingOrder="0" shrinkToFit="0" vertical="center" wrapText="0"/>
    </xf>
    <xf borderId="41" fillId="0" fontId="3" numFmtId="0" xfId="0" applyAlignment="1" applyBorder="1" applyFont="1">
      <alignment horizontal="left" readingOrder="0" shrinkToFit="0" vertical="center" wrapText="0"/>
    </xf>
    <xf borderId="42" fillId="0" fontId="3" numFmtId="0" xfId="0" applyAlignment="1" applyBorder="1" applyFont="1">
      <alignment shrinkToFit="0" vertical="center" wrapText="0"/>
    </xf>
    <xf borderId="43" fillId="0" fontId="3" numFmtId="0" xfId="0" applyAlignment="1" applyBorder="1" applyFont="1">
      <alignment shrinkToFit="0" vertical="center" wrapText="0"/>
    </xf>
    <xf borderId="44" fillId="0" fontId="3" numFmtId="0" xfId="0" applyAlignment="1" applyBorder="1" applyFont="1">
      <alignment shrinkToFit="0" vertical="center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FCEAEA"/>
          <bgColor rgb="FFFCEAEA"/>
        </patternFill>
      </fill>
      <border/>
    </dxf>
  </dxfs>
  <tableStyles count="8">
    <tableStyle count="3" pivot="0" name="Instructions-style">
      <tableStyleElement dxfId="1" type="headerRow"/>
      <tableStyleElement dxfId="2" type="firstRowStripe"/>
      <tableStyleElement dxfId="3" type="secondRowStripe"/>
    </tableStyle>
    <tableStyle count="3" pivot="0" name="R&amp;D Dashboard-style">
      <tableStyleElement dxfId="1" type="headerRow"/>
      <tableStyleElement dxfId="2" type="firstRowStripe"/>
      <tableStyleElement dxfId="3" type="secondRowStripe"/>
    </tableStyle>
    <tableStyle count="3" pivot="0" name="Project Log-style">
      <tableStyleElement dxfId="1" type="headerRow"/>
      <tableStyleElement dxfId="2" type="firstRowStripe"/>
      <tableStyleElement dxfId="3" type="secondRowStripe"/>
    </tableStyle>
    <tableStyle count="3" pivot="0" name="Role-Based R&amp;D Dashboard-style">
      <tableStyleElement dxfId="1" type="headerRow"/>
      <tableStyleElement dxfId="2" type="firstRowStripe"/>
      <tableStyleElement dxfId="3" type="secondRowStripe"/>
    </tableStyle>
    <tableStyle count="3" pivot="0" name="Payroll Crosswalk-style">
      <tableStyleElement dxfId="1" type="headerRow"/>
      <tableStyleElement dxfId="2" type="firstRowStripe"/>
      <tableStyleElement dxfId="3" type="secondRowStripe"/>
    </tableStyle>
    <tableStyle count="3" pivot="0" name="Contractor Crosswalk-style">
      <tableStyleElement dxfId="1" type="headerRow"/>
      <tableStyleElement dxfId="2" type="firstRowStripe"/>
      <tableStyleElement dxfId="3" type="secondRowStripe"/>
    </tableStyle>
    <tableStyle count="3" pivot="0" name="Evidence Index-style">
      <tableStyleElement dxfId="1" type="headerRow"/>
      <tableStyleElement dxfId="2" type="firstRowStripe"/>
      <tableStyleElement dxfId="3" type="secondRowStripe"/>
    </tableStyle>
    <tableStyle count="3" pivot="0" name="Data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7" displayName="Instructions" name="Instructions" id="1">
  <tableColumns count="5">
    <tableColumn name="Tab Name" id="1"/>
    <tableColumn name="Purpose" id="2"/>
    <tableColumn name="Fill in the following" id="3"/>
    <tableColumn name="Auto Calculations" id="4"/>
    <tableColumn name="MASCPA Tip" id="5"/>
  </tableColumns>
  <tableStyleInfo name="Instructions-style" showColumnStripes="0" showFirstColumn="1" showLastColumn="1" showRowStripes="1"/>
</table>
</file>

<file path=xl/tables/table2.xml><?xml version="1.0" encoding="utf-8"?>
<table xmlns="http://schemas.openxmlformats.org/spreadsheetml/2006/main" ref="A1:B11" displayName="RD_Dashboard" name="RD_Dashboard" id="2">
  <tableColumns count="2">
    <tableColumn name="[Company Name] R&amp;D Credit Dashboard (2025)" id="1"/>
    <tableColumn name="Totals" id="2"/>
  </tableColumns>
  <tableStyleInfo name="R&amp;D Dashboard-style" showColumnStripes="0" showFirstColumn="1" showLastColumn="1" showRowStripes="1"/>
</table>
</file>

<file path=xl/tables/table3.xml><?xml version="1.0" encoding="utf-8"?>
<table xmlns="http://schemas.openxmlformats.org/spreadsheetml/2006/main" ref="A1:K4" displayName="Project_Log" name="Project_Log" id="3">
  <tableColumns count="11">
    <tableColumn name="Project Code" id="1"/>
    <tableColumn name="Project Name" id="2"/>
    <tableColumn name="Technical Objective" id="3"/>
    <tableColumn name="Start Date" id="4"/>
    <tableColumn name="End Date" id="5"/>
    <tableColumn name="Owner" id="6"/>
    <tableColumn name="R&amp;D Category (Core/Supporting)" id="7"/>
    <tableColumn name="Evidence Link" id="8"/>
    <tableColumn name="Qualified Wages $" id="9"/>
    <tableColumn name="Supplies/Cloud $" id="10"/>
    <tableColumn name="Contractor Costs $" id="11"/>
  </tableColumns>
  <tableStyleInfo name="Project Log-style" showColumnStripes="0" showFirstColumn="1" showLastColumn="1" showRowStripes="1"/>
</table>
</file>

<file path=xl/tables/table4.xml><?xml version="1.0" encoding="utf-8"?>
<table xmlns="http://schemas.openxmlformats.org/spreadsheetml/2006/main" ref="A1:E8" displayName="RD_Role_Based_Dash" name="RD_Role_Based_Dash" id="4">
  <tableColumns count="5">
    <tableColumn name="Role" id="1"/>
    <tableColumn name="# of Employees" id="2"/>
    <tableColumn name="Total Gross Wages" id="3"/>
    <tableColumn name="Avg R&amp;D %" id="4"/>
    <tableColumn name="Qualified Wages $" id="5"/>
  </tableColumns>
  <tableStyleInfo name="Role-Based R&amp;D Dashboard-style" showColumnStripes="0" showFirstColumn="1" showLastColumn="1" showRowStripes="1"/>
</table>
</file>

<file path=xl/tables/table5.xml><?xml version="1.0" encoding="utf-8"?>
<table xmlns="http://schemas.openxmlformats.org/spreadsheetml/2006/main" ref="A1:E13" displayName="Payroll_Crosswalk" name="Payroll_Crosswalk" id="5">
  <tableColumns count="5">
    <tableColumn name="Employee" id="1"/>
    <tableColumn name="Gross Earnings (YTD)" id="2"/>
    <tableColumn name="Role" id="3"/>
    <tableColumn name="R&amp;D %" id="4"/>
    <tableColumn name="Qualified Wages $" id="5"/>
  </tableColumns>
  <tableStyleInfo name="Payroll Crosswalk-style" showColumnStripes="0" showFirstColumn="1" showLastColumn="1" showRowStripes="1"/>
</table>
</file>

<file path=xl/tables/table6.xml><?xml version="1.0" encoding="utf-8"?>
<table xmlns="http://schemas.openxmlformats.org/spreadsheetml/2006/main" ref="A1:H4" displayName="Contractor_Crosswalk" name="Contractor_Crosswalk" id="6">
  <tableColumns count="8">
    <tableColumn name="Contractor" id="1"/>
    <tableColumn name="Total_Hours" id="2"/>
    <tableColumn name="Total_Amount" id="3"/>
    <tableColumn name="First_Date" id="4"/>
    <tableColumn name="Last_Date" id="5"/>
    <tableColumn name="Entries" id="6"/>
    <tableColumn name="R&amp;D %" id="7"/>
    <tableColumn name="Qualified Contractor $" id="8"/>
  </tableColumns>
  <tableStyleInfo name="Contractor Crosswalk-style" showColumnStripes="0" showFirstColumn="1" showLastColumn="1" showRowStripes="1"/>
</table>
</file>

<file path=xl/tables/table7.xml><?xml version="1.0" encoding="utf-8"?>
<table xmlns="http://schemas.openxmlformats.org/spreadsheetml/2006/main" ref="A1:E4" displayName="Evidence" name="Evidence" id="7">
  <tableColumns count="5">
    <tableColumn name="Project Code" id="1"/>
    <tableColumn name="Evidence Type (Prototype/Test/Git/Notes)" id="2"/>
    <tableColumn name="Link" id="3"/>
    <tableColumn name="Date Added" id="4"/>
    <tableColumn name="Owner" id="5"/>
  </tableColumns>
  <tableStyleInfo name="Evidence Index-style" showColumnStripes="0" showFirstColumn="1" showLastColumn="1" showRowStripes="1"/>
</table>
</file>

<file path=xl/tables/table8.xml><?xml version="1.0" encoding="utf-8"?>
<table xmlns="http://schemas.openxmlformats.org/spreadsheetml/2006/main" ref="A1:A4" displayName="Table6" name="Table6" id="8">
  <tableColumns count="1">
    <tableColumn name="R&amp;D Categories" id="1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test.test.com/" TargetMode="External"/><Relationship Id="rId2" Type="http://schemas.openxmlformats.org/officeDocument/2006/relationships/drawing" Target="../drawings/drawing7.xml"/><Relationship Id="rId4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71"/>
    <col customWidth="1" min="2" max="2" width="86.57"/>
    <col customWidth="1" min="3" max="3" width="132.71"/>
    <col customWidth="1" min="4" max="4" width="80.29"/>
    <col customWidth="1" min="5" max="5" width="89.4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 t="s">
        <v>5</v>
      </c>
      <c r="B2" s="5" t="s">
        <v>6</v>
      </c>
      <c r="C2" s="5" t="s">
        <v>7</v>
      </c>
      <c r="D2" s="5" t="s">
        <v>8</v>
      </c>
      <c r="E2" s="6" t="s">
        <v>9</v>
      </c>
    </row>
    <row r="3">
      <c r="A3" s="7" t="s">
        <v>10</v>
      </c>
      <c r="B3" s="8" t="s">
        <v>11</v>
      </c>
      <c r="C3" s="8" t="s">
        <v>12</v>
      </c>
      <c r="D3" s="8" t="s">
        <v>13</v>
      </c>
      <c r="E3" s="9" t="s">
        <v>14</v>
      </c>
    </row>
    <row r="4">
      <c r="A4" s="4" t="s">
        <v>15</v>
      </c>
      <c r="B4" s="5" t="s">
        <v>16</v>
      </c>
      <c r="C4" s="5" t="s">
        <v>17</v>
      </c>
      <c r="D4" s="5" t="s">
        <v>18</v>
      </c>
      <c r="E4" s="6" t="s">
        <v>19</v>
      </c>
    </row>
    <row r="5">
      <c r="A5" s="7" t="s">
        <v>20</v>
      </c>
      <c r="B5" s="8" t="s">
        <v>21</v>
      </c>
      <c r="C5" s="8" t="s">
        <v>22</v>
      </c>
      <c r="D5" s="8" t="s">
        <v>23</v>
      </c>
      <c r="E5" s="9" t="s">
        <v>24</v>
      </c>
    </row>
    <row r="6">
      <c r="A6" s="4" t="s">
        <v>25</v>
      </c>
      <c r="B6" s="5" t="s">
        <v>26</v>
      </c>
      <c r="C6" s="5" t="s">
        <v>27</v>
      </c>
      <c r="D6" s="5" t="s">
        <v>28</v>
      </c>
      <c r="E6" s="6" t="s">
        <v>29</v>
      </c>
    </row>
    <row r="7">
      <c r="A7" s="10" t="s">
        <v>30</v>
      </c>
      <c r="B7" s="11" t="s">
        <v>31</v>
      </c>
      <c r="C7" s="11" t="s">
        <v>32</v>
      </c>
      <c r="D7" s="11" t="s">
        <v>33</v>
      </c>
      <c r="E7" s="12" t="s">
        <v>34</v>
      </c>
    </row>
  </sheetData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9.43"/>
    <col customWidth="1" min="2" max="2" width="45.0"/>
    <col customWidth="1" min="3" max="26" width="8.71"/>
  </cols>
  <sheetData>
    <row r="1">
      <c r="A1" s="13" t="s">
        <v>35</v>
      </c>
      <c r="B1" s="14" t="s">
        <v>36</v>
      </c>
    </row>
    <row r="2">
      <c r="A2" s="15" t="s">
        <v>37</v>
      </c>
      <c r="B2" s="16"/>
    </row>
    <row r="3">
      <c r="A3" s="17"/>
      <c r="B3" s="16"/>
    </row>
    <row r="4">
      <c r="A4" s="18" t="s">
        <v>36</v>
      </c>
      <c r="B4" s="19"/>
    </row>
    <row r="5">
      <c r="A5" s="15" t="s">
        <v>38</v>
      </c>
      <c r="B5" s="20">
        <f>SUM('Payroll Crosswalk'!E:E)</f>
        <v>152746.064</v>
      </c>
    </row>
    <row r="6">
      <c r="A6" s="17" t="s">
        <v>39</v>
      </c>
      <c r="B6" s="20">
        <f>SUM('Contractor Crosswalk'!H:H)</f>
        <v>0</v>
      </c>
    </row>
    <row r="7">
      <c r="A7" s="17" t="s">
        <v>40</v>
      </c>
      <c r="B7" s="20">
        <f>SUM('Project Log'!J:J)</f>
        <v>450</v>
      </c>
    </row>
    <row r="8">
      <c r="A8" s="17" t="s">
        <v>41</v>
      </c>
      <c r="B8" s="20">
        <f>SUM(B5:B7)</f>
        <v>153196.064</v>
      </c>
    </row>
    <row r="9">
      <c r="A9" s="18" t="s">
        <v>42</v>
      </c>
      <c r="B9" s="19"/>
    </row>
    <row r="10">
      <c r="A10" s="17" t="s">
        <v>43</v>
      </c>
      <c r="B10" s="20">
        <f>ROUND(B8*0.06,2)</f>
        <v>9191.76</v>
      </c>
    </row>
    <row r="11">
      <c r="A11" s="21" t="s">
        <v>44</v>
      </c>
      <c r="B11" s="22">
        <f>ROUND(B8*0.1,2)</f>
        <v>15319.61</v>
      </c>
    </row>
    <row r="13">
      <c r="A13" s="23" t="s">
        <v>45</v>
      </c>
      <c r="B13" s="24"/>
      <c r="C13" s="25"/>
      <c r="D13" s="25"/>
      <c r="E13" s="25"/>
    </row>
    <row r="14">
      <c r="A14" s="25"/>
      <c r="B14" s="25"/>
      <c r="C14" s="25"/>
      <c r="D14" s="25"/>
      <c r="E14" s="25"/>
    </row>
    <row r="15">
      <c r="A15" s="25"/>
      <c r="B15" s="25"/>
      <c r="C15" s="25"/>
      <c r="D15" s="25"/>
      <c r="E15" s="25"/>
    </row>
    <row r="16">
      <c r="A16" s="25"/>
      <c r="B16" s="25"/>
      <c r="C16" s="25"/>
      <c r="D16" s="25"/>
      <c r="E16" s="25"/>
    </row>
    <row r="17">
      <c r="A17" s="25"/>
      <c r="B17" s="25"/>
      <c r="C17" s="25"/>
      <c r="D17" s="25"/>
      <c r="E17" s="25"/>
    </row>
    <row r="18">
      <c r="A18" s="25"/>
      <c r="B18" s="25"/>
      <c r="C18" s="25"/>
      <c r="D18" s="25"/>
      <c r="E18" s="25"/>
    </row>
    <row r="19">
      <c r="A19" s="25"/>
      <c r="B19" s="25"/>
      <c r="C19" s="25"/>
      <c r="D19" s="25"/>
      <c r="E19" s="25"/>
    </row>
    <row r="20" ht="15.75" customHeight="1">
      <c r="A20" s="25"/>
      <c r="B20" s="25"/>
      <c r="C20" s="25"/>
      <c r="D20" s="25"/>
      <c r="E20" s="25"/>
    </row>
    <row r="21" ht="15.75" customHeight="1">
      <c r="A21" s="25"/>
      <c r="B21" s="25"/>
      <c r="C21" s="25"/>
      <c r="D21" s="25"/>
      <c r="E21" s="25"/>
    </row>
    <row r="22" ht="15.75" customHeight="1">
      <c r="A22" s="25"/>
      <c r="B22" s="25"/>
      <c r="C22" s="25"/>
      <c r="D22" s="25"/>
      <c r="E22" s="25"/>
    </row>
    <row r="23" ht="15.75" customHeight="1">
      <c r="A23" s="25"/>
      <c r="B23" s="25"/>
      <c r="C23" s="25"/>
      <c r="D23" s="25"/>
      <c r="E23" s="25"/>
    </row>
    <row r="24" ht="15.75" customHeight="1">
      <c r="A24" s="25"/>
      <c r="B24" s="25"/>
      <c r="C24" s="25"/>
      <c r="D24" s="25"/>
      <c r="E24" s="25"/>
    </row>
    <row r="25" ht="15.75" customHeight="1">
      <c r="A25" s="25"/>
      <c r="B25" s="25"/>
      <c r="C25" s="25"/>
      <c r="D25" s="25"/>
      <c r="E25" s="25"/>
    </row>
    <row r="26" ht="15.75" customHeight="1">
      <c r="A26" s="25"/>
      <c r="B26" s="25"/>
      <c r="C26" s="25"/>
      <c r="D26" s="25"/>
      <c r="E26" s="25"/>
    </row>
    <row r="27" ht="15.75" customHeight="1">
      <c r="A27" s="25"/>
      <c r="B27" s="25"/>
      <c r="C27" s="25"/>
      <c r="D27" s="25"/>
      <c r="E27" s="25"/>
    </row>
    <row r="28" ht="15.75" customHeight="1">
      <c r="A28" s="25"/>
      <c r="B28" s="25"/>
      <c r="C28" s="25"/>
      <c r="D28" s="25"/>
      <c r="E28" s="2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3:B13"/>
  </mergeCells>
  <dataValidations>
    <dataValidation type="custom" allowBlank="1" showDropDown="1" sqref="B2:B11">
      <formula1>AND(ISNUMBER(B2),(NOT(OR(NOT(ISERROR(DATEVALUE(B2))), AND(ISNUMBER(B2), LEFT(CELL("format", B2))="D")))))</formula1>
    </dataValidation>
    <dataValidation allowBlank="1" showDropDown="1" sqref="A2:A11"/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43"/>
    <col customWidth="1" min="2" max="2" width="29.14"/>
    <col customWidth="1" min="3" max="3" width="24.71"/>
    <col customWidth="1" min="4" max="4" width="15.71"/>
    <col customWidth="1" min="5" max="5" width="14.71"/>
    <col customWidth="1" min="6" max="6" width="15.0"/>
    <col customWidth="1" min="7" max="7" width="40.86"/>
    <col customWidth="1" min="8" max="8" width="19.29"/>
    <col customWidth="1" min="9" max="9" width="23.29"/>
    <col customWidth="1" min="10" max="10" width="22.43"/>
    <col customWidth="1" min="11" max="11" width="24.0"/>
    <col customWidth="1" min="12" max="26" width="8.71"/>
  </cols>
  <sheetData>
    <row r="1">
      <c r="A1" s="26" t="s">
        <v>46</v>
      </c>
      <c r="B1" s="27" t="s">
        <v>47</v>
      </c>
      <c r="C1" s="27" t="s">
        <v>48</v>
      </c>
      <c r="D1" s="27" t="s">
        <v>49</v>
      </c>
      <c r="E1" s="27" t="s">
        <v>50</v>
      </c>
      <c r="F1" s="27" t="s">
        <v>51</v>
      </c>
      <c r="G1" s="27" t="s">
        <v>52</v>
      </c>
      <c r="H1" s="27" t="s">
        <v>53</v>
      </c>
      <c r="I1" s="27" t="s">
        <v>38</v>
      </c>
      <c r="J1" s="27" t="s">
        <v>54</v>
      </c>
      <c r="K1" s="28" t="s">
        <v>55</v>
      </c>
    </row>
    <row r="2">
      <c r="A2" s="29" t="s">
        <v>56</v>
      </c>
      <c r="B2" s="30" t="s">
        <v>57</v>
      </c>
      <c r="C2" s="30" t="s">
        <v>58</v>
      </c>
      <c r="D2" s="31">
        <v>45658.0</v>
      </c>
      <c r="E2" s="31">
        <v>46022.0</v>
      </c>
      <c r="F2" s="30" t="s">
        <v>59</v>
      </c>
      <c r="G2" s="32" t="s">
        <v>60</v>
      </c>
      <c r="H2" s="33"/>
      <c r="I2" s="34"/>
      <c r="J2" s="30"/>
      <c r="K2" s="35">
        <v>2000.0</v>
      </c>
    </row>
    <row r="3">
      <c r="A3" s="36"/>
      <c r="B3" s="37" t="s">
        <v>61</v>
      </c>
      <c r="C3" s="37" t="s">
        <v>62</v>
      </c>
      <c r="D3" s="38">
        <v>45762.0</v>
      </c>
      <c r="E3" s="38">
        <v>45858.0</v>
      </c>
      <c r="F3" s="37" t="s">
        <v>63</v>
      </c>
      <c r="G3" s="39" t="s">
        <v>64</v>
      </c>
      <c r="H3" s="33"/>
      <c r="I3" s="40">
        <v>9400.0</v>
      </c>
      <c r="J3" s="37">
        <v>0.0</v>
      </c>
      <c r="K3" s="41">
        <v>1600.0</v>
      </c>
    </row>
    <row r="4">
      <c r="A4" s="42" t="s">
        <v>65</v>
      </c>
      <c r="B4" s="43" t="s">
        <v>66</v>
      </c>
      <c r="C4" s="43" t="s">
        <v>67</v>
      </c>
      <c r="D4" s="44">
        <v>45778.0</v>
      </c>
      <c r="E4" s="44">
        <v>45870.0</v>
      </c>
      <c r="F4" s="43" t="s">
        <v>68</v>
      </c>
      <c r="G4" s="45" t="s">
        <v>60</v>
      </c>
      <c r="H4" s="46"/>
      <c r="I4" s="47">
        <v>7200.0</v>
      </c>
      <c r="J4" s="43">
        <v>450.0</v>
      </c>
      <c r="K4" s="48">
        <v>980.0</v>
      </c>
    </row>
    <row r="5">
      <c r="H5" s="49"/>
    </row>
    <row r="6">
      <c r="A6" s="23" t="s">
        <v>69</v>
      </c>
      <c r="B6" s="50"/>
      <c r="C6" s="50"/>
      <c r="D6" s="50"/>
      <c r="E6" s="50"/>
      <c r="F6" s="50"/>
      <c r="G6" s="50"/>
      <c r="H6" s="50"/>
      <c r="I6" s="50"/>
      <c r="J6" s="50"/>
      <c r="K6" s="24"/>
    </row>
    <row r="7">
      <c r="A7" s="25"/>
      <c r="B7" s="25"/>
      <c r="C7" s="25"/>
      <c r="D7" s="25"/>
      <c r="E7" s="25"/>
      <c r="H7" s="49"/>
    </row>
    <row r="8">
      <c r="A8" s="25"/>
      <c r="B8" s="25"/>
      <c r="C8" s="25"/>
      <c r="D8" s="25"/>
      <c r="E8" s="25"/>
      <c r="H8" s="49"/>
    </row>
    <row r="9">
      <c r="A9" s="25"/>
      <c r="B9" s="25"/>
      <c r="C9" s="25"/>
      <c r="D9" s="25"/>
      <c r="E9" s="25"/>
      <c r="H9" s="49"/>
    </row>
    <row r="10">
      <c r="A10" s="25"/>
      <c r="B10" s="25"/>
      <c r="C10" s="25"/>
      <c r="D10" s="25"/>
      <c r="E10" s="25"/>
      <c r="H10" s="49"/>
    </row>
    <row r="11">
      <c r="A11" s="25"/>
      <c r="B11" s="25"/>
      <c r="C11" s="25"/>
      <c r="D11" s="25"/>
      <c r="E11" s="25"/>
      <c r="H11" s="49"/>
    </row>
    <row r="12">
      <c r="A12" s="25"/>
      <c r="B12" s="25"/>
      <c r="C12" s="25"/>
      <c r="D12" s="25"/>
      <c r="E12" s="25"/>
      <c r="H12" s="49"/>
    </row>
    <row r="13">
      <c r="A13" s="25"/>
      <c r="B13" s="25"/>
      <c r="C13" s="25"/>
      <c r="D13" s="25"/>
      <c r="E13" s="25"/>
      <c r="H13" s="49"/>
    </row>
    <row r="14">
      <c r="A14" s="25"/>
      <c r="B14" s="25"/>
      <c r="C14" s="25"/>
      <c r="D14" s="25"/>
      <c r="E14" s="25"/>
      <c r="H14" s="49"/>
    </row>
    <row r="15">
      <c r="A15" s="25"/>
      <c r="B15" s="25"/>
      <c r="C15" s="25"/>
      <c r="D15" s="25"/>
      <c r="E15" s="25"/>
      <c r="H15" s="49"/>
    </row>
    <row r="16">
      <c r="A16" s="25"/>
      <c r="B16" s="25"/>
      <c r="C16" s="25"/>
      <c r="D16" s="25"/>
      <c r="E16" s="25"/>
      <c r="H16" s="49"/>
    </row>
    <row r="17">
      <c r="A17" s="25"/>
      <c r="B17" s="25"/>
      <c r="C17" s="25"/>
      <c r="D17" s="25"/>
      <c r="E17" s="25"/>
      <c r="H17" s="49"/>
    </row>
    <row r="18">
      <c r="A18" s="25"/>
      <c r="B18" s="25"/>
      <c r="C18" s="25"/>
      <c r="D18" s="25"/>
      <c r="E18" s="25"/>
      <c r="H18" s="49"/>
    </row>
    <row r="19">
      <c r="A19" s="25"/>
      <c r="B19" s="25"/>
      <c r="C19" s="25"/>
      <c r="D19" s="25"/>
      <c r="E19" s="25"/>
      <c r="H19" s="49"/>
    </row>
    <row r="20">
      <c r="A20" s="25"/>
      <c r="B20" s="25"/>
      <c r="C20" s="25"/>
      <c r="D20" s="25"/>
      <c r="E20" s="25"/>
      <c r="H20" s="49"/>
    </row>
    <row r="21" ht="15.75" customHeight="1">
      <c r="A21" s="25"/>
      <c r="B21" s="25"/>
      <c r="C21" s="25"/>
      <c r="D21" s="25"/>
      <c r="E21" s="25"/>
      <c r="H21" s="49"/>
    </row>
    <row r="22" ht="15.75" customHeight="1">
      <c r="H22" s="49"/>
    </row>
    <row r="23" ht="15.75" customHeight="1">
      <c r="H23" s="49"/>
    </row>
    <row r="24" ht="15.75" customHeight="1">
      <c r="H24" s="49"/>
    </row>
    <row r="25" ht="15.75" customHeight="1">
      <c r="H25" s="49"/>
    </row>
    <row r="26" ht="15.75" customHeight="1">
      <c r="H26" s="49"/>
    </row>
    <row r="27" ht="15.75" customHeight="1">
      <c r="H27" s="49"/>
    </row>
    <row r="28" ht="15.75" customHeight="1">
      <c r="H28" s="49"/>
    </row>
    <row r="29" ht="15.75" customHeight="1">
      <c r="H29" s="49"/>
    </row>
    <row r="30" ht="15.75" customHeight="1">
      <c r="H30" s="49"/>
    </row>
    <row r="31" ht="15.75" customHeight="1">
      <c r="H31" s="49"/>
    </row>
    <row r="32" ht="15.75" customHeight="1">
      <c r="H32" s="49"/>
    </row>
    <row r="33" ht="15.75" customHeight="1">
      <c r="H33" s="49"/>
    </row>
    <row r="34" ht="15.75" customHeight="1">
      <c r="H34" s="49"/>
    </row>
    <row r="35" ht="15.75" customHeight="1">
      <c r="H35" s="49"/>
    </row>
    <row r="36" ht="15.75" customHeight="1">
      <c r="H36" s="49"/>
    </row>
    <row r="37" ht="15.75" customHeight="1">
      <c r="H37" s="49"/>
    </row>
    <row r="38" ht="15.75" customHeight="1">
      <c r="H38" s="49"/>
    </row>
    <row r="39" ht="15.75" customHeight="1">
      <c r="H39" s="49"/>
    </row>
    <row r="40" ht="15.75" customHeight="1">
      <c r="H40" s="49"/>
    </row>
    <row r="41" ht="15.75" customHeight="1">
      <c r="H41" s="49"/>
    </row>
    <row r="42" ht="15.75" customHeight="1">
      <c r="H42" s="49"/>
    </row>
    <row r="43" ht="15.75" customHeight="1">
      <c r="H43" s="49"/>
    </row>
    <row r="44" ht="15.75" customHeight="1">
      <c r="H44" s="49"/>
    </row>
    <row r="45" ht="15.75" customHeight="1">
      <c r="H45" s="49"/>
    </row>
    <row r="46" ht="15.75" customHeight="1">
      <c r="H46" s="49"/>
    </row>
    <row r="47" ht="15.75" customHeight="1">
      <c r="H47" s="49"/>
    </row>
    <row r="48" ht="15.75" customHeight="1">
      <c r="H48" s="49"/>
    </row>
    <row r="49" ht="15.75" customHeight="1">
      <c r="H49" s="49"/>
    </row>
    <row r="50" ht="15.75" customHeight="1">
      <c r="H50" s="49"/>
    </row>
    <row r="51" ht="15.75" customHeight="1">
      <c r="H51" s="49"/>
    </row>
    <row r="52" ht="15.75" customHeight="1">
      <c r="H52" s="49"/>
    </row>
    <row r="53" ht="15.75" customHeight="1">
      <c r="H53" s="49"/>
    </row>
    <row r="54" ht="15.75" customHeight="1">
      <c r="H54" s="49"/>
    </row>
    <row r="55" ht="15.75" customHeight="1">
      <c r="H55" s="49"/>
    </row>
    <row r="56" ht="15.75" customHeight="1">
      <c r="H56" s="49"/>
    </row>
    <row r="57" ht="15.75" customHeight="1">
      <c r="H57" s="49"/>
    </row>
    <row r="58" ht="15.75" customHeight="1">
      <c r="H58" s="49"/>
    </row>
    <row r="59" ht="15.75" customHeight="1">
      <c r="H59" s="49"/>
    </row>
    <row r="60" ht="15.75" customHeight="1">
      <c r="H60" s="49"/>
    </row>
    <row r="61" ht="15.75" customHeight="1">
      <c r="H61" s="49"/>
    </row>
    <row r="62" ht="15.75" customHeight="1">
      <c r="H62" s="49"/>
    </row>
    <row r="63" ht="15.75" customHeight="1">
      <c r="H63" s="49"/>
    </row>
    <row r="64" ht="15.75" customHeight="1">
      <c r="H64" s="49"/>
    </row>
    <row r="65" ht="15.75" customHeight="1">
      <c r="H65" s="49"/>
    </row>
    <row r="66" ht="15.75" customHeight="1">
      <c r="H66" s="49"/>
    </row>
    <row r="67" ht="15.75" customHeight="1">
      <c r="H67" s="49"/>
    </row>
    <row r="68" ht="15.75" customHeight="1">
      <c r="H68" s="49"/>
    </row>
    <row r="69" ht="15.75" customHeight="1">
      <c r="H69" s="49"/>
    </row>
    <row r="70" ht="15.75" customHeight="1">
      <c r="H70" s="49"/>
    </row>
    <row r="71" ht="15.75" customHeight="1">
      <c r="H71" s="49"/>
    </row>
    <row r="72" ht="15.75" customHeight="1">
      <c r="H72" s="49"/>
    </row>
    <row r="73" ht="15.75" customHeight="1">
      <c r="H73" s="49"/>
    </row>
    <row r="74" ht="15.75" customHeight="1">
      <c r="H74" s="49"/>
    </row>
    <row r="75" ht="15.75" customHeight="1">
      <c r="H75" s="49"/>
    </row>
    <row r="76" ht="15.75" customHeight="1">
      <c r="H76" s="49"/>
    </row>
    <row r="77" ht="15.75" customHeight="1">
      <c r="H77" s="49"/>
    </row>
    <row r="78" ht="15.75" customHeight="1">
      <c r="H78" s="49"/>
    </row>
    <row r="79" ht="15.75" customHeight="1">
      <c r="H79" s="49"/>
    </row>
    <row r="80" ht="15.75" customHeight="1">
      <c r="H80" s="49"/>
    </row>
    <row r="81" ht="15.75" customHeight="1">
      <c r="H81" s="49"/>
    </row>
    <row r="82" ht="15.75" customHeight="1">
      <c r="H82" s="49"/>
    </row>
    <row r="83" ht="15.75" customHeight="1">
      <c r="H83" s="49"/>
    </row>
    <row r="84" ht="15.75" customHeight="1">
      <c r="H84" s="49"/>
    </row>
    <row r="85" ht="15.75" customHeight="1">
      <c r="H85" s="49"/>
    </row>
    <row r="86" ht="15.75" customHeight="1">
      <c r="H86" s="49"/>
    </row>
    <row r="87" ht="15.75" customHeight="1">
      <c r="H87" s="49"/>
    </row>
    <row r="88" ht="15.75" customHeight="1">
      <c r="H88" s="49"/>
    </row>
    <row r="89" ht="15.75" customHeight="1">
      <c r="H89" s="49"/>
    </row>
    <row r="90" ht="15.75" customHeight="1">
      <c r="H90" s="49"/>
    </row>
    <row r="91" ht="15.75" customHeight="1">
      <c r="H91" s="49"/>
    </row>
    <row r="92" ht="15.75" customHeight="1">
      <c r="H92" s="49"/>
    </row>
    <row r="93" ht="15.75" customHeight="1">
      <c r="H93" s="49"/>
    </row>
    <row r="94" ht="15.75" customHeight="1">
      <c r="H94" s="49"/>
    </row>
    <row r="95" ht="15.75" customHeight="1">
      <c r="H95" s="49"/>
    </row>
    <row r="96" ht="15.75" customHeight="1">
      <c r="H96" s="49"/>
    </row>
    <row r="97" ht="15.75" customHeight="1">
      <c r="H97" s="49"/>
    </row>
    <row r="98" ht="15.75" customHeight="1">
      <c r="H98" s="49"/>
    </row>
    <row r="99" ht="15.75" customHeight="1">
      <c r="H99" s="49"/>
    </row>
    <row r="100" ht="15.75" customHeight="1">
      <c r="H100" s="49"/>
    </row>
    <row r="101" ht="15.75" customHeight="1">
      <c r="H101" s="49"/>
    </row>
    <row r="102" ht="15.75" customHeight="1">
      <c r="H102" s="49"/>
    </row>
    <row r="103" ht="15.75" customHeight="1">
      <c r="H103" s="49"/>
    </row>
    <row r="104" ht="15.75" customHeight="1">
      <c r="H104" s="49"/>
    </row>
    <row r="105" ht="15.75" customHeight="1">
      <c r="H105" s="49"/>
    </row>
    <row r="106" ht="15.75" customHeight="1">
      <c r="H106" s="49"/>
    </row>
    <row r="107" ht="15.75" customHeight="1">
      <c r="H107" s="49"/>
    </row>
    <row r="108" ht="15.75" customHeight="1">
      <c r="H108" s="49"/>
    </row>
    <row r="109" ht="15.75" customHeight="1">
      <c r="H109" s="49"/>
    </row>
    <row r="110" ht="15.75" customHeight="1">
      <c r="H110" s="49"/>
    </row>
    <row r="111" ht="15.75" customHeight="1">
      <c r="H111" s="49"/>
    </row>
    <row r="112" ht="15.75" customHeight="1">
      <c r="H112" s="49"/>
    </row>
    <row r="113" ht="15.75" customHeight="1">
      <c r="H113" s="49"/>
    </row>
    <row r="114" ht="15.75" customHeight="1">
      <c r="H114" s="49"/>
    </row>
    <row r="115" ht="15.75" customHeight="1">
      <c r="H115" s="49"/>
    </row>
    <row r="116" ht="15.75" customHeight="1">
      <c r="H116" s="49"/>
    </row>
    <row r="117" ht="15.75" customHeight="1">
      <c r="H117" s="49"/>
    </row>
    <row r="118" ht="15.75" customHeight="1">
      <c r="H118" s="49"/>
    </row>
    <row r="119" ht="15.75" customHeight="1">
      <c r="H119" s="49"/>
    </row>
    <row r="120" ht="15.75" customHeight="1">
      <c r="H120" s="49"/>
    </row>
    <row r="121" ht="15.75" customHeight="1">
      <c r="H121" s="49"/>
    </row>
    <row r="122" ht="15.75" customHeight="1">
      <c r="H122" s="49"/>
    </row>
    <row r="123" ht="15.75" customHeight="1">
      <c r="H123" s="49"/>
    </row>
    <row r="124" ht="15.75" customHeight="1">
      <c r="H124" s="49"/>
    </row>
    <row r="125" ht="15.75" customHeight="1">
      <c r="H125" s="49"/>
    </row>
    <row r="126" ht="15.75" customHeight="1">
      <c r="H126" s="49"/>
    </row>
    <row r="127" ht="15.75" customHeight="1">
      <c r="H127" s="49"/>
    </row>
    <row r="128" ht="15.75" customHeight="1">
      <c r="H128" s="49"/>
    </row>
    <row r="129" ht="15.75" customHeight="1">
      <c r="H129" s="49"/>
    </row>
    <row r="130" ht="15.75" customHeight="1">
      <c r="H130" s="49"/>
    </row>
    <row r="131" ht="15.75" customHeight="1">
      <c r="H131" s="49"/>
    </row>
    <row r="132" ht="15.75" customHeight="1">
      <c r="H132" s="49"/>
    </row>
    <row r="133" ht="15.75" customHeight="1">
      <c r="H133" s="49"/>
    </row>
    <row r="134" ht="15.75" customHeight="1">
      <c r="H134" s="49"/>
    </row>
    <row r="135" ht="15.75" customHeight="1">
      <c r="H135" s="49"/>
    </row>
    <row r="136" ht="15.75" customHeight="1">
      <c r="H136" s="49"/>
    </row>
    <row r="137" ht="15.75" customHeight="1">
      <c r="H137" s="49"/>
    </row>
    <row r="138" ht="15.75" customHeight="1">
      <c r="H138" s="49"/>
    </row>
    <row r="139" ht="15.75" customHeight="1">
      <c r="H139" s="49"/>
    </row>
    <row r="140" ht="15.75" customHeight="1">
      <c r="H140" s="49"/>
    </row>
    <row r="141" ht="15.75" customHeight="1">
      <c r="H141" s="49"/>
    </row>
    <row r="142" ht="15.75" customHeight="1">
      <c r="H142" s="49"/>
    </row>
    <row r="143" ht="15.75" customHeight="1">
      <c r="H143" s="49"/>
    </row>
    <row r="144" ht="15.75" customHeight="1">
      <c r="H144" s="49"/>
    </row>
    <row r="145" ht="15.75" customHeight="1">
      <c r="H145" s="49"/>
    </row>
    <row r="146" ht="15.75" customHeight="1">
      <c r="H146" s="49"/>
    </row>
    <row r="147" ht="15.75" customHeight="1">
      <c r="H147" s="49"/>
    </row>
    <row r="148" ht="15.75" customHeight="1">
      <c r="H148" s="49"/>
    </row>
    <row r="149" ht="15.75" customHeight="1">
      <c r="H149" s="49"/>
    </row>
    <row r="150" ht="15.75" customHeight="1">
      <c r="H150" s="49"/>
    </row>
    <row r="151" ht="15.75" customHeight="1">
      <c r="H151" s="49"/>
    </row>
    <row r="152" ht="15.75" customHeight="1">
      <c r="H152" s="49"/>
    </row>
    <row r="153" ht="15.75" customHeight="1">
      <c r="H153" s="49"/>
    </row>
    <row r="154" ht="15.75" customHeight="1">
      <c r="H154" s="49"/>
    </row>
    <row r="155" ht="15.75" customHeight="1">
      <c r="H155" s="49"/>
    </row>
    <row r="156" ht="15.75" customHeight="1">
      <c r="H156" s="49"/>
    </row>
    <row r="157" ht="15.75" customHeight="1">
      <c r="H157" s="49"/>
    </row>
    <row r="158" ht="15.75" customHeight="1">
      <c r="H158" s="49"/>
    </row>
    <row r="159" ht="15.75" customHeight="1">
      <c r="H159" s="49"/>
    </row>
    <row r="160" ht="15.75" customHeight="1">
      <c r="H160" s="49"/>
    </row>
    <row r="161" ht="15.75" customHeight="1">
      <c r="H161" s="49"/>
    </row>
    <row r="162" ht="15.75" customHeight="1">
      <c r="H162" s="49"/>
    </row>
    <row r="163" ht="15.75" customHeight="1">
      <c r="H163" s="49"/>
    </row>
    <row r="164" ht="15.75" customHeight="1">
      <c r="H164" s="49"/>
    </row>
    <row r="165" ht="15.75" customHeight="1">
      <c r="H165" s="49"/>
    </row>
    <row r="166" ht="15.75" customHeight="1">
      <c r="H166" s="49"/>
    </row>
    <row r="167" ht="15.75" customHeight="1">
      <c r="H167" s="49"/>
    </row>
    <row r="168" ht="15.75" customHeight="1">
      <c r="H168" s="49"/>
    </row>
    <row r="169" ht="15.75" customHeight="1">
      <c r="H169" s="49"/>
    </row>
    <row r="170" ht="15.75" customHeight="1">
      <c r="H170" s="49"/>
    </row>
    <row r="171" ht="15.75" customHeight="1">
      <c r="H171" s="49"/>
    </row>
    <row r="172" ht="15.75" customHeight="1">
      <c r="H172" s="49"/>
    </row>
    <row r="173" ht="15.75" customHeight="1">
      <c r="H173" s="49"/>
    </row>
    <row r="174" ht="15.75" customHeight="1">
      <c r="H174" s="49"/>
    </row>
    <row r="175" ht="15.75" customHeight="1">
      <c r="H175" s="49"/>
    </row>
    <row r="176" ht="15.75" customHeight="1">
      <c r="H176" s="49"/>
    </row>
    <row r="177" ht="15.75" customHeight="1">
      <c r="H177" s="49"/>
    </row>
    <row r="178" ht="15.75" customHeight="1">
      <c r="H178" s="49"/>
    </row>
    <row r="179" ht="15.75" customHeight="1">
      <c r="H179" s="49"/>
    </row>
    <row r="180" ht="15.75" customHeight="1">
      <c r="H180" s="49"/>
    </row>
    <row r="181" ht="15.75" customHeight="1">
      <c r="H181" s="49"/>
    </row>
    <row r="182" ht="15.75" customHeight="1">
      <c r="H182" s="49"/>
    </row>
    <row r="183" ht="15.75" customHeight="1">
      <c r="H183" s="49"/>
    </row>
    <row r="184" ht="15.75" customHeight="1">
      <c r="H184" s="49"/>
    </row>
    <row r="185" ht="15.75" customHeight="1">
      <c r="H185" s="49"/>
    </row>
    <row r="186" ht="15.75" customHeight="1">
      <c r="H186" s="49"/>
    </row>
    <row r="187" ht="15.75" customHeight="1">
      <c r="H187" s="49"/>
    </row>
    <row r="188" ht="15.75" customHeight="1">
      <c r="H188" s="49"/>
    </row>
    <row r="189" ht="15.75" customHeight="1">
      <c r="H189" s="49"/>
    </row>
    <row r="190" ht="15.75" customHeight="1">
      <c r="H190" s="49"/>
    </row>
    <row r="191" ht="15.75" customHeight="1">
      <c r="H191" s="49"/>
    </row>
    <row r="192" ht="15.75" customHeight="1">
      <c r="H192" s="49"/>
    </row>
    <row r="193" ht="15.75" customHeight="1">
      <c r="H193" s="49"/>
    </row>
    <row r="194" ht="15.75" customHeight="1">
      <c r="H194" s="49"/>
    </row>
    <row r="195" ht="15.75" customHeight="1">
      <c r="H195" s="49"/>
    </row>
    <row r="196" ht="15.75" customHeight="1">
      <c r="H196" s="49"/>
    </row>
    <row r="197" ht="15.75" customHeight="1">
      <c r="H197" s="49"/>
    </row>
    <row r="198" ht="15.75" customHeight="1">
      <c r="H198" s="49"/>
    </row>
    <row r="199" ht="15.75" customHeight="1">
      <c r="H199" s="49"/>
    </row>
    <row r="200" ht="15.75" customHeight="1">
      <c r="H200" s="49"/>
    </row>
    <row r="201" ht="15.75" customHeight="1">
      <c r="H201" s="49"/>
    </row>
    <row r="202" ht="15.75" customHeight="1">
      <c r="H202" s="49"/>
    </row>
    <row r="203" ht="15.75" customHeight="1">
      <c r="H203" s="49"/>
    </row>
    <row r="204" ht="15.75" customHeight="1">
      <c r="H204" s="49"/>
    </row>
    <row r="205" ht="15.75" customHeight="1">
      <c r="H205" s="49"/>
    </row>
    <row r="206" ht="15.75" customHeight="1">
      <c r="H206" s="49"/>
    </row>
    <row r="207" ht="15.75" customHeight="1">
      <c r="H207" s="49"/>
    </row>
    <row r="208" ht="15.75" customHeight="1">
      <c r="H208" s="49"/>
    </row>
    <row r="209" ht="15.75" customHeight="1">
      <c r="H209" s="49"/>
    </row>
    <row r="210" ht="15.75" customHeight="1">
      <c r="H210" s="49"/>
    </row>
    <row r="211" ht="15.75" customHeight="1">
      <c r="H211" s="49"/>
    </row>
    <row r="212" ht="15.75" customHeight="1">
      <c r="H212" s="49"/>
    </row>
    <row r="213" ht="15.75" customHeight="1">
      <c r="H213" s="49"/>
    </row>
    <row r="214" ht="15.75" customHeight="1">
      <c r="H214" s="49"/>
    </row>
    <row r="215" ht="15.75" customHeight="1">
      <c r="H215" s="49"/>
    </row>
    <row r="216" ht="15.75" customHeight="1">
      <c r="H216" s="49"/>
    </row>
    <row r="217" ht="15.75" customHeight="1">
      <c r="H217" s="49"/>
    </row>
    <row r="218" ht="15.75" customHeight="1">
      <c r="H218" s="49"/>
    </row>
    <row r="219" ht="15.75" customHeight="1">
      <c r="H219" s="49"/>
    </row>
    <row r="220" ht="15.75" customHeight="1">
      <c r="H220" s="49"/>
    </row>
    <row r="221" ht="15.75" customHeight="1">
      <c r="H221" s="49"/>
    </row>
    <row r="222" ht="15.75" customHeight="1">
      <c r="H222" s="49"/>
    </row>
    <row r="223" ht="15.75" customHeight="1">
      <c r="H223" s="49"/>
    </row>
    <row r="224" ht="15.75" customHeight="1">
      <c r="H224" s="49"/>
    </row>
    <row r="225" ht="15.75" customHeight="1">
      <c r="H225" s="49"/>
    </row>
    <row r="226" ht="15.75" customHeight="1">
      <c r="H226" s="49"/>
    </row>
    <row r="227" ht="15.75" customHeight="1">
      <c r="H227" s="49"/>
    </row>
    <row r="228" ht="15.75" customHeight="1">
      <c r="H228" s="49"/>
    </row>
    <row r="229" ht="15.75" customHeight="1">
      <c r="H229" s="49"/>
    </row>
    <row r="230" ht="15.75" customHeight="1">
      <c r="H230" s="49"/>
    </row>
    <row r="231" ht="15.75" customHeight="1">
      <c r="H231" s="49"/>
    </row>
    <row r="232" ht="15.75" customHeight="1">
      <c r="H232" s="49"/>
    </row>
    <row r="233" ht="15.75" customHeight="1">
      <c r="H233" s="49"/>
    </row>
    <row r="234" ht="15.75" customHeight="1">
      <c r="H234" s="49"/>
    </row>
    <row r="235" ht="15.75" customHeight="1">
      <c r="H235" s="49"/>
    </row>
    <row r="236" ht="15.75" customHeight="1">
      <c r="H236" s="49"/>
    </row>
    <row r="237" ht="15.75" customHeight="1">
      <c r="H237" s="49"/>
    </row>
    <row r="238" ht="15.75" customHeight="1">
      <c r="H238" s="49"/>
    </row>
    <row r="239" ht="15.75" customHeight="1">
      <c r="H239" s="49"/>
    </row>
    <row r="240" ht="15.75" customHeight="1">
      <c r="H240" s="49"/>
    </row>
    <row r="241" ht="15.75" customHeight="1">
      <c r="H241" s="49"/>
    </row>
    <row r="242" ht="15.75" customHeight="1">
      <c r="H242" s="49"/>
    </row>
    <row r="243" ht="15.75" customHeight="1">
      <c r="H243" s="49"/>
    </row>
    <row r="244" ht="15.75" customHeight="1">
      <c r="H244" s="49"/>
    </row>
    <row r="245" ht="15.75" customHeight="1">
      <c r="H245" s="49"/>
    </row>
    <row r="246" ht="15.75" customHeight="1">
      <c r="H246" s="49"/>
    </row>
    <row r="247" ht="15.75" customHeight="1">
      <c r="H247" s="49"/>
    </row>
    <row r="248" ht="15.75" customHeight="1">
      <c r="H248" s="49"/>
    </row>
    <row r="249" ht="15.75" customHeight="1">
      <c r="H249" s="49"/>
    </row>
    <row r="250" ht="15.75" customHeight="1">
      <c r="H250" s="49"/>
    </row>
    <row r="251" ht="15.75" customHeight="1">
      <c r="H251" s="49"/>
    </row>
    <row r="252" ht="15.75" customHeight="1">
      <c r="H252" s="49"/>
    </row>
    <row r="253" ht="15.75" customHeight="1">
      <c r="H253" s="49"/>
    </row>
    <row r="254" ht="15.75" customHeight="1">
      <c r="H254" s="49"/>
    </row>
    <row r="255" ht="15.75" customHeight="1">
      <c r="H255" s="49"/>
    </row>
    <row r="256" ht="15.75" customHeight="1">
      <c r="H256" s="49"/>
    </row>
    <row r="257" ht="15.75" customHeight="1">
      <c r="H257" s="49"/>
    </row>
    <row r="258" ht="15.75" customHeight="1">
      <c r="H258" s="49"/>
    </row>
    <row r="259" ht="15.75" customHeight="1">
      <c r="H259" s="49"/>
    </row>
    <row r="260" ht="15.75" customHeight="1">
      <c r="H260" s="49"/>
    </row>
    <row r="261" ht="15.75" customHeight="1">
      <c r="H261" s="49"/>
    </row>
    <row r="262" ht="15.75" customHeight="1">
      <c r="H262" s="49"/>
    </row>
    <row r="263" ht="15.75" customHeight="1">
      <c r="H263" s="49"/>
    </row>
    <row r="264" ht="15.75" customHeight="1">
      <c r="H264" s="49"/>
    </row>
    <row r="265" ht="15.75" customHeight="1">
      <c r="H265" s="49"/>
    </row>
    <row r="266" ht="15.75" customHeight="1">
      <c r="H266" s="49"/>
    </row>
    <row r="267" ht="15.75" customHeight="1">
      <c r="H267" s="49"/>
    </row>
    <row r="268" ht="15.75" customHeight="1">
      <c r="H268" s="49"/>
    </row>
    <row r="269" ht="15.75" customHeight="1">
      <c r="H269" s="49"/>
    </row>
    <row r="270" ht="15.75" customHeight="1">
      <c r="H270" s="49"/>
    </row>
    <row r="271" ht="15.75" customHeight="1">
      <c r="H271" s="49"/>
    </row>
    <row r="272" ht="15.75" customHeight="1">
      <c r="H272" s="49"/>
    </row>
    <row r="273" ht="15.75" customHeight="1">
      <c r="H273" s="49"/>
    </row>
    <row r="274" ht="15.75" customHeight="1">
      <c r="H274" s="49"/>
    </row>
    <row r="275" ht="15.75" customHeight="1">
      <c r="H275" s="49"/>
    </row>
    <row r="276" ht="15.75" customHeight="1">
      <c r="H276" s="49"/>
    </row>
    <row r="277" ht="15.75" customHeight="1">
      <c r="H277" s="49"/>
    </row>
    <row r="278" ht="15.75" customHeight="1">
      <c r="H278" s="49"/>
    </row>
    <row r="279" ht="15.75" customHeight="1">
      <c r="H279" s="49"/>
    </row>
    <row r="280" ht="15.75" customHeight="1">
      <c r="H280" s="49"/>
    </row>
    <row r="281" ht="15.75" customHeight="1">
      <c r="H281" s="49"/>
    </row>
    <row r="282" ht="15.75" customHeight="1">
      <c r="H282" s="49"/>
    </row>
    <row r="283" ht="15.75" customHeight="1">
      <c r="H283" s="49"/>
    </row>
    <row r="284" ht="15.75" customHeight="1">
      <c r="H284" s="49"/>
    </row>
    <row r="285" ht="15.75" customHeight="1">
      <c r="H285" s="49"/>
    </row>
    <row r="286" ht="15.75" customHeight="1">
      <c r="H286" s="49"/>
    </row>
    <row r="287" ht="15.75" customHeight="1">
      <c r="H287" s="49"/>
    </row>
    <row r="288" ht="15.75" customHeight="1">
      <c r="H288" s="49"/>
    </row>
    <row r="289" ht="15.75" customHeight="1">
      <c r="H289" s="49"/>
    </row>
    <row r="290" ht="15.75" customHeight="1">
      <c r="H290" s="49"/>
    </row>
    <row r="291" ht="15.75" customHeight="1">
      <c r="H291" s="49"/>
    </row>
    <row r="292" ht="15.75" customHeight="1">
      <c r="H292" s="49"/>
    </row>
    <row r="293" ht="15.75" customHeight="1">
      <c r="H293" s="49"/>
    </row>
    <row r="294" ht="15.75" customHeight="1">
      <c r="H294" s="49"/>
    </row>
    <row r="295" ht="15.75" customHeight="1">
      <c r="H295" s="49"/>
    </row>
    <row r="296" ht="15.75" customHeight="1">
      <c r="H296" s="49"/>
    </row>
    <row r="297" ht="15.75" customHeight="1">
      <c r="H297" s="49"/>
    </row>
    <row r="298" ht="15.75" customHeight="1">
      <c r="H298" s="49"/>
    </row>
    <row r="299" ht="15.75" customHeight="1">
      <c r="H299" s="49"/>
    </row>
    <row r="300" ht="15.75" customHeight="1">
      <c r="H300" s="49"/>
    </row>
    <row r="301" ht="15.75" customHeight="1">
      <c r="H301" s="49"/>
    </row>
    <row r="302" ht="15.75" customHeight="1">
      <c r="H302" s="49"/>
    </row>
    <row r="303" ht="15.75" customHeight="1">
      <c r="H303" s="49"/>
    </row>
    <row r="304" ht="15.75" customHeight="1">
      <c r="H304" s="49"/>
    </row>
    <row r="305" ht="15.75" customHeight="1">
      <c r="H305" s="49"/>
    </row>
    <row r="306" ht="15.75" customHeight="1">
      <c r="H306" s="49"/>
    </row>
    <row r="307" ht="15.75" customHeight="1">
      <c r="H307" s="49"/>
    </row>
    <row r="308" ht="15.75" customHeight="1">
      <c r="H308" s="49"/>
    </row>
    <row r="309" ht="15.75" customHeight="1">
      <c r="H309" s="49"/>
    </row>
    <row r="310" ht="15.75" customHeight="1">
      <c r="H310" s="49"/>
    </row>
    <row r="311" ht="15.75" customHeight="1">
      <c r="H311" s="49"/>
    </row>
    <row r="312" ht="15.75" customHeight="1">
      <c r="H312" s="49"/>
    </row>
    <row r="313" ht="15.75" customHeight="1">
      <c r="H313" s="49"/>
    </row>
    <row r="314" ht="15.75" customHeight="1">
      <c r="H314" s="49"/>
    </row>
    <row r="315" ht="15.75" customHeight="1">
      <c r="H315" s="49"/>
    </row>
    <row r="316" ht="15.75" customHeight="1">
      <c r="H316" s="49"/>
    </row>
    <row r="317" ht="15.75" customHeight="1">
      <c r="H317" s="49"/>
    </row>
    <row r="318" ht="15.75" customHeight="1">
      <c r="H318" s="49"/>
    </row>
    <row r="319" ht="15.75" customHeight="1">
      <c r="H319" s="49"/>
    </row>
    <row r="320" ht="15.75" customHeight="1">
      <c r="H320" s="49"/>
    </row>
    <row r="321" ht="15.75" customHeight="1">
      <c r="H321" s="49"/>
    </row>
    <row r="322" ht="15.75" customHeight="1">
      <c r="H322" s="49"/>
    </row>
    <row r="323" ht="15.75" customHeight="1">
      <c r="H323" s="49"/>
    </row>
    <row r="324" ht="15.75" customHeight="1">
      <c r="H324" s="49"/>
    </row>
    <row r="325" ht="15.75" customHeight="1">
      <c r="H325" s="49"/>
    </row>
    <row r="326" ht="15.75" customHeight="1">
      <c r="H326" s="49"/>
    </row>
    <row r="327" ht="15.75" customHeight="1">
      <c r="H327" s="49"/>
    </row>
    <row r="328" ht="15.75" customHeight="1">
      <c r="H328" s="49"/>
    </row>
    <row r="329" ht="15.75" customHeight="1">
      <c r="H329" s="49"/>
    </row>
    <row r="330" ht="15.75" customHeight="1">
      <c r="H330" s="49"/>
    </row>
    <row r="331" ht="15.75" customHeight="1">
      <c r="H331" s="49"/>
    </row>
    <row r="332" ht="15.75" customHeight="1">
      <c r="H332" s="49"/>
    </row>
    <row r="333" ht="15.75" customHeight="1">
      <c r="H333" s="49"/>
    </row>
    <row r="334" ht="15.75" customHeight="1">
      <c r="H334" s="49"/>
    </row>
    <row r="335" ht="15.75" customHeight="1">
      <c r="H335" s="49"/>
    </row>
    <row r="336" ht="15.75" customHeight="1">
      <c r="H336" s="49"/>
    </row>
    <row r="337" ht="15.75" customHeight="1">
      <c r="H337" s="49"/>
    </row>
    <row r="338" ht="15.75" customHeight="1">
      <c r="H338" s="49"/>
    </row>
    <row r="339" ht="15.75" customHeight="1">
      <c r="H339" s="49"/>
    </row>
    <row r="340" ht="15.75" customHeight="1">
      <c r="H340" s="49"/>
    </row>
    <row r="341" ht="15.75" customHeight="1">
      <c r="H341" s="49"/>
    </row>
    <row r="342" ht="15.75" customHeight="1">
      <c r="H342" s="49"/>
    </row>
    <row r="343" ht="15.75" customHeight="1">
      <c r="H343" s="49"/>
    </row>
    <row r="344" ht="15.75" customHeight="1">
      <c r="H344" s="49"/>
    </row>
    <row r="345" ht="15.75" customHeight="1">
      <c r="H345" s="49"/>
    </row>
    <row r="346" ht="15.75" customHeight="1">
      <c r="H346" s="49"/>
    </row>
    <row r="347" ht="15.75" customHeight="1">
      <c r="H347" s="49"/>
    </row>
    <row r="348" ht="15.75" customHeight="1">
      <c r="H348" s="49"/>
    </row>
    <row r="349" ht="15.75" customHeight="1">
      <c r="H349" s="49"/>
    </row>
    <row r="350" ht="15.75" customHeight="1">
      <c r="H350" s="49"/>
    </row>
    <row r="351" ht="15.75" customHeight="1">
      <c r="H351" s="49"/>
    </row>
    <row r="352" ht="15.75" customHeight="1">
      <c r="H352" s="49"/>
    </row>
    <row r="353" ht="15.75" customHeight="1">
      <c r="H353" s="49"/>
    </row>
    <row r="354" ht="15.75" customHeight="1">
      <c r="H354" s="49"/>
    </row>
    <row r="355" ht="15.75" customHeight="1">
      <c r="H355" s="49"/>
    </row>
    <row r="356" ht="15.75" customHeight="1">
      <c r="H356" s="49"/>
    </row>
    <row r="357" ht="15.75" customHeight="1">
      <c r="H357" s="49"/>
    </row>
    <row r="358" ht="15.75" customHeight="1">
      <c r="H358" s="49"/>
    </row>
    <row r="359" ht="15.75" customHeight="1">
      <c r="H359" s="49"/>
    </row>
    <row r="360" ht="15.75" customHeight="1">
      <c r="H360" s="49"/>
    </row>
    <row r="361" ht="15.75" customHeight="1">
      <c r="H361" s="49"/>
    </row>
    <row r="362" ht="15.75" customHeight="1">
      <c r="H362" s="49"/>
    </row>
    <row r="363" ht="15.75" customHeight="1">
      <c r="H363" s="49"/>
    </row>
    <row r="364" ht="15.75" customHeight="1">
      <c r="H364" s="49"/>
    </row>
    <row r="365" ht="15.75" customHeight="1">
      <c r="H365" s="49"/>
    </row>
    <row r="366" ht="15.75" customHeight="1">
      <c r="H366" s="49"/>
    </row>
    <row r="367" ht="15.75" customHeight="1">
      <c r="H367" s="49"/>
    </row>
    <row r="368" ht="15.75" customHeight="1">
      <c r="H368" s="49"/>
    </row>
    <row r="369" ht="15.75" customHeight="1">
      <c r="H369" s="49"/>
    </row>
    <row r="370" ht="15.75" customHeight="1">
      <c r="H370" s="49"/>
    </row>
    <row r="371" ht="15.75" customHeight="1">
      <c r="H371" s="49"/>
    </row>
    <row r="372" ht="15.75" customHeight="1">
      <c r="H372" s="49"/>
    </row>
    <row r="373" ht="15.75" customHeight="1">
      <c r="H373" s="49"/>
    </row>
    <row r="374" ht="15.75" customHeight="1">
      <c r="H374" s="49"/>
    </row>
    <row r="375" ht="15.75" customHeight="1">
      <c r="H375" s="49"/>
    </row>
    <row r="376" ht="15.75" customHeight="1">
      <c r="H376" s="49"/>
    </row>
    <row r="377" ht="15.75" customHeight="1">
      <c r="H377" s="49"/>
    </row>
    <row r="378" ht="15.75" customHeight="1">
      <c r="H378" s="49"/>
    </row>
    <row r="379" ht="15.75" customHeight="1">
      <c r="H379" s="49"/>
    </row>
    <row r="380" ht="15.75" customHeight="1">
      <c r="H380" s="49"/>
    </row>
    <row r="381" ht="15.75" customHeight="1">
      <c r="H381" s="49"/>
    </row>
    <row r="382" ht="15.75" customHeight="1">
      <c r="H382" s="49"/>
    </row>
    <row r="383" ht="15.75" customHeight="1">
      <c r="H383" s="49"/>
    </row>
    <row r="384" ht="15.75" customHeight="1">
      <c r="H384" s="49"/>
    </row>
    <row r="385" ht="15.75" customHeight="1">
      <c r="H385" s="49"/>
    </row>
    <row r="386" ht="15.75" customHeight="1">
      <c r="H386" s="49"/>
    </row>
    <row r="387" ht="15.75" customHeight="1">
      <c r="H387" s="49"/>
    </row>
    <row r="388" ht="15.75" customHeight="1">
      <c r="H388" s="49"/>
    </row>
    <row r="389" ht="15.75" customHeight="1">
      <c r="H389" s="49"/>
    </row>
    <row r="390" ht="15.75" customHeight="1">
      <c r="H390" s="49"/>
    </row>
    <row r="391" ht="15.75" customHeight="1">
      <c r="H391" s="49"/>
    </row>
    <row r="392" ht="15.75" customHeight="1">
      <c r="H392" s="49"/>
    </row>
    <row r="393" ht="15.75" customHeight="1">
      <c r="H393" s="49"/>
    </row>
    <row r="394" ht="15.75" customHeight="1">
      <c r="H394" s="49"/>
    </row>
    <row r="395" ht="15.75" customHeight="1">
      <c r="H395" s="49"/>
    </row>
    <row r="396" ht="15.75" customHeight="1">
      <c r="H396" s="49"/>
    </row>
    <row r="397" ht="15.75" customHeight="1">
      <c r="H397" s="49"/>
    </row>
    <row r="398" ht="15.75" customHeight="1">
      <c r="H398" s="49"/>
    </row>
    <row r="399" ht="15.75" customHeight="1">
      <c r="H399" s="49"/>
    </row>
    <row r="400" ht="15.75" customHeight="1">
      <c r="H400" s="49"/>
    </row>
    <row r="401" ht="15.75" customHeight="1">
      <c r="H401" s="49"/>
    </row>
    <row r="402" ht="15.75" customHeight="1">
      <c r="H402" s="49"/>
    </row>
    <row r="403" ht="15.75" customHeight="1">
      <c r="H403" s="49"/>
    </row>
    <row r="404" ht="15.75" customHeight="1">
      <c r="H404" s="49"/>
    </row>
    <row r="405" ht="15.75" customHeight="1">
      <c r="H405" s="49"/>
    </row>
    <row r="406" ht="15.75" customHeight="1">
      <c r="H406" s="49"/>
    </row>
    <row r="407" ht="15.75" customHeight="1">
      <c r="H407" s="49"/>
    </row>
    <row r="408" ht="15.75" customHeight="1">
      <c r="H408" s="49"/>
    </row>
    <row r="409" ht="15.75" customHeight="1">
      <c r="H409" s="49"/>
    </row>
    <row r="410" ht="15.75" customHeight="1">
      <c r="H410" s="49"/>
    </row>
    <row r="411" ht="15.75" customHeight="1">
      <c r="H411" s="49"/>
    </row>
    <row r="412" ht="15.75" customHeight="1">
      <c r="H412" s="49"/>
    </row>
    <row r="413" ht="15.75" customHeight="1">
      <c r="H413" s="49"/>
    </row>
    <row r="414" ht="15.75" customHeight="1">
      <c r="H414" s="49"/>
    </row>
    <row r="415" ht="15.75" customHeight="1">
      <c r="H415" s="49"/>
    </row>
    <row r="416" ht="15.75" customHeight="1">
      <c r="H416" s="49"/>
    </row>
    <row r="417" ht="15.75" customHeight="1">
      <c r="H417" s="49"/>
    </row>
    <row r="418" ht="15.75" customHeight="1">
      <c r="H418" s="49"/>
    </row>
    <row r="419" ht="15.75" customHeight="1">
      <c r="H419" s="49"/>
    </row>
    <row r="420" ht="15.75" customHeight="1">
      <c r="H420" s="49"/>
    </row>
    <row r="421" ht="15.75" customHeight="1">
      <c r="H421" s="49"/>
    </row>
    <row r="422" ht="15.75" customHeight="1">
      <c r="H422" s="49"/>
    </row>
    <row r="423" ht="15.75" customHeight="1">
      <c r="H423" s="49"/>
    </row>
    <row r="424" ht="15.75" customHeight="1">
      <c r="H424" s="49"/>
    </row>
    <row r="425" ht="15.75" customHeight="1">
      <c r="H425" s="49"/>
    </row>
    <row r="426" ht="15.75" customHeight="1">
      <c r="H426" s="49"/>
    </row>
    <row r="427" ht="15.75" customHeight="1">
      <c r="H427" s="49"/>
    </row>
    <row r="428" ht="15.75" customHeight="1">
      <c r="H428" s="49"/>
    </row>
    <row r="429" ht="15.75" customHeight="1">
      <c r="H429" s="49"/>
    </row>
    <row r="430" ht="15.75" customHeight="1">
      <c r="H430" s="49"/>
    </row>
    <row r="431" ht="15.75" customHeight="1">
      <c r="H431" s="49"/>
    </row>
    <row r="432" ht="15.75" customHeight="1">
      <c r="H432" s="49"/>
    </row>
    <row r="433" ht="15.75" customHeight="1">
      <c r="H433" s="49"/>
    </row>
    <row r="434" ht="15.75" customHeight="1">
      <c r="H434" s="49"/>
    </row>
    <row r="435" ht="15.75" customHeight="1">
      <c r="H435" s="49"/>
    </row>
    <row r="436" ht="15.75" customHeight="1">
      <c r="H436" s="49"/>
    </row>
    <row r="437" ht="15.75" customHeight="1">
      <c r="H437" s="49"/>
    </row>
    <row r="438" ht="15.75" customHeight="1">
      <c r="H438" s="49"/>
    </row>
    <row r="439" ht="15.75" customHeight="1">
      <c r="H439" s="49"/>
    </row>
    <row r="440" ht="15.75" customHeight="1">
      <c r="H440" s="49"/>
    </row>
    <row r="441" ht="15.75" customHeight="1">
      <c r="H441" s="49"/>
    </row>
    <row r="442" ht="15.75" customHeight="1">
      <c r="H442" s="49"/>
    </row>
    <row r="443" ht="15.75" customHeight="1">
      <c r="H443" s="49"/>
    </row>
    <row r="444" ht="15.75" customHeight="1">
      <c r="H444" s="49"/>
    </row>
    <row r="445" ht="15.75" customHeight="1">
      <c r="H445" s="49"/>
    </row>
    <row r="446" ht="15.75" customHeight="1">
      <c r="H446" s="49"/>
    </row>
    <row r="447" ht="15.75" customHeight="1">
      <c r="H447" s="49"/>
    </row>
    <row r="448" ht="15.75" customHeight="1">
      <c r="H448" s="49"/>
    </row>
    <row r="449" ht="15.75" customHeight="1">
      <c r="H449" s="49"/>
    </row>
    <row r="450" ht="15.75" customHeight="1">
      <c r="H450" s="49"/>
    </row>
    <row r="451" ht="15.75" customHeight="1">
      <c r="H451" s="49"/>
    </row>
    <row r="452" ht="15.75" customHeight="1">
      <c r="H452" s="49"/>
    </row>
    <row r="453" ht="15.75" customHeight="1">
      <c r="H453" s="49"/>
    </row>
    <row r="454" ht="15.75" customHeight="1">
      <c r="H454" s="49"/>
    </row>
    <row r="455" ht="15.75" customHeight="1">
      <c r="H455" s="49"/>
    </row>
    <row r="456" ht="15.75" customHeight="1">
      <c r="H456" s="49"/>
    </row>
    <row r="457" ht="15.75" customHeight="1">
      <c r="H457" s="49"/>
    </row>
    <row r="458" ht="15.75" customHeight="1">
      <c r="H458" s="49"/>
    </row>
    <row r="459" ht="15.75" customHeight="1">
      <c r="H459" s="49"/>
    </row>
    <row r="460" ht="15.75" customHeight="1">
      <c r="H460" s="49"/>
    </row>
    <row r="461" ht="15.75" customHeight="1">
      <c r="H461" s="49"/>
    </row>
    <row r="462" ht="15.75" customHeight="1">
      <c r="H462" s="49"/>
    </row>
    <row r="463" ht="15.75" customHeight="1">
      <c r="H463" s="49"/>
    </row>
    <row r="464" ht="15.75" customHeight="1">
      <c r="H464" s="49"/>
    </row>
    <row r="465" ht="15.75" customHeight="1">
      <c r="H465" s="49"/>
    </row>
    <row r="466" ht="15.75" customHeight="1">
      <c r="H466" s="49"/>
    </row>
    <row r="467" ht="15.75" customHeight="1">
      <c r="H467" s="49"/>
    </row>
    <row r="468" ht="15.75" customHeight="1">
      <c r="H468" s="49"/>
    </row>
    <row r="469" ht="15.75" customHeight="1">
      <c r="H469" s="49"/>
    </row>
    <row r="470" ht="15.75" customHeight="1">
      <c r="H470" s="49"/>
    </row>
    <row r="471" ht="15.75" customHeight="1">
      <c r="H471" s="49"/>
    </row>
    <row r="472" ht="15.75" customHeight="1">
      <c r="H472" s="49"/>
    </row>
    <row r="473" ht="15.75" customHeight="1">
      <c r="H473" s="49"/>
    </row>
    <row r="474" ht="15.75" customHeight="1">
      <c r="H474" s="49"/>
    </row>
    <row r="475" ht="15.75" customHeight="1">
      <c r="H475" s="49"/>
    </row>
    <row r="476" ht="15.75" customHeight="1">
      <c r="H476" s="49"/>
    </row>
    <row r="477" ht="15.75" customHeight="1">
      <c r="H477" s="49"/>
    </row>
    <row r="478" ht="15.75" customHeight="1">
      <c r="H478" s="49"/>
    </row>
    <row r="479" ht="15.75" customHeight="1">
      <c r="H479" s="49"/>
    </row>
    <row r="480" ht="15.75" customHeight="1">
      <c r="H480" s="49"/>
    </row>
    <row r="481" ht="15.75" customHeight="1">
      <c r="H481" s="49"/>
    </row>
    <row r="482" ht="15.75" customHeight="1">
      <c r="H482" s="49"/>
    </row>
    <row r="483" ht="15.75" customHeight="1">
      <c r="H483" s="49"/>
    </row>
    <row r="484" ht="15.75" customHeight="1">
      <c r="H484" s="49"/>
    </row>
    <row r="485" ht="15.75" customHeight="1">
      <c r="H485" s="49"/>
    </row>
    <row r="486" ht="15.75" customHeight="1">
      <c r="H486" s="49"/>
    </row>
    <row r="487" ht="15.75" customHeight="1">
      <c r="H487" s="49"/>
    </row>
    <row r="488" ht="15.75" customHeight="1">
      <c r="H488" s="49"/>
    </row>
    <row r="489" ht="15.75" customHeight="1">
      <c r="H489" s="49"/>
    </row>
    <row r="490" ht="15.75" customHeight="1">
      <c r="H490" s="49"/>
    </row>
    <row r="491" ht="15.75" customHeight="1">
      <c r="H491" s="49"/>
    </row>
    <row r="492" ht="15.75" customHeight="1">
      <c r="H492" s="49"/>
    </row>
    <row r="493" ht="15.75" customHeight="1">
      <c r="H493" s="49"/>
    </row>
    <row r="494" ht="15.75" customHeight="1">
      <c r="H494" s="49"/>
    </row>
    <row r="495" ht="15.75" customHeight="1">
      <c r="H495" s="49"/>
    </row>
    <row r="496" ht="15.75" customHeight="1">
      <c r="H496" s="49"/>
    </row>
    <row r="497" ht="15.75" customHeight="1">
      <c r="H497" s="49"/>
    </row>
    <row r="498" ht="15.75" customHeight="1">
      <c r="H498" s="49"/>
    </row>
    <row r="499" ht="15.75" customHeight="1">
      <c r="H499" s="49"/>
    </row>
    <row r="500" ht="15.75" customHeight="1">
      <c r="H500" s="49"/>
    </row>
    <row r="501" ht="15.75" customHeight="1">
      <c r="H501" s="49"/>
    </row>
    <row r="502" ht="15.75" customHeight="1">
      <c r="H502" s="49"/>
    </row>
    <row r="503" ht="15.75" customHeight="1">
      <c r="H503" s="49"/>
    </row>
    <row r="504" ht="15.75" customHeight="1">
      <c r="H504" s="49"/>
    </row>
    <row r="505" ht="15.75" customHeight="1">
      <c r="H505" s="49"/>
    </row>
    <row r="506" ht="15.75" customHeight="1">
      <c r="H506" s="49"/>
    </row>
    <row r="507" ht="15.75" customHeight="1">
      <c r="H507" s="49"/>
    </row>
    <row r="508" ht="15.75" customHeight="1">
      <c r="H508" s="49"/>
    </row>
    <row r="509" ht="15.75" customHeight="1">
      <c r="H509" s="49"/>
    </row>
    <row r="510" ht="15.75" customHeight="1">
      <c r="H510" s="49"/>
    </row>
    <row r="511" ht="15.75" customHeight="1">
      <c r="H511" s="49"/>
    </row>
    <row r="512" ht="15.75" customHeight="1">
      <c r="H512" s="49"/>
    </row>
    <row r="513" ht="15.75" customHeight="1">
      <c r="H513" s="49"/>
    </row>
    <row r="514" ht="15.75" customHeight="1">
      <c r="H514" s="49"/>
    </row>
    <row r="515" ht="15.75" customHeight="1">
      <c r="H515" s="49"/>
    </row>
    <row r="516" ht="15.75" customHeight="1">
      <c r="H516" s="49"/>
    </row>
    <row r="517" ht="15.75" customHeight="1">
      <c r="H517" s="49"/>
    </row>
    <row r="518" ht="15.75" customHeight="1">
      <c r="H518" s="49"/>
    </row>
    <row r="519" ht="15.75" customHeight="1">
      <c r="H519" s="49"/>
    </row>
    <row r="520" ht="15.75" customHeight="1">
      <c r="H520" s="49"/>
    </row>
    <row r="521" ht="15.75" customHeight="1">
      <c r="H521" s="49"/>
    </row>
    <row r="522" ht="15.75" customHeight="1">
      <c r="H522" s="49"/>
    </row>
    <row r="523" ht="15.75" customHeight="1">
      <c r="H523" s="49"/>
    </row>
    <row r="524" ht="15.75" customHeight="1">
      <c r="H524" s="49"/>
    </row>
    <row r="525" ht="15.75" customHeight="1">
      <c r="H525" s="49"/>
    </row>
    <row r="526" ht="15.75" customHeight="1">
      <c r="H526" s="49"/>
    </row>
    <row r="527" ht="15.75" customHeight="1">
      <c r="H527" s="49"/>
    </row>
    <row r="528" ht="15.75" customHeight="1">
      <c r="H528" s="49"/>
    </row>
    <row r="529" ht="15.75" customHeight="1">
      <c r="H529" s="49"/>
    </row>
    <row r="530" ht="15.75" customHeight="1">
      <c r="H530" s="49"/>
    </row>
    <row r="531" ht="15.75" customHeight="1">
      <c r="H531" s="49"/>
    </row>
    <row r="532" ht="15.75" customHeight="1">
      <c r="H532" s="49"/>
    </row>
    <row r="533" ht="15.75" customHeight="1">
      <c r="H533" s="49"/>
    </row>
    <row r="534" ht="15.75" customHeight="1">
      <c r="H534" s="49"/>
    </row>
    <row r="535" ht="15.75" customHeight="1">
      <c r="H535" s="49"/>
    </row>
    <row r="536" ht="15.75" customHeight="1">
      <c r="H536" s="49"/>
    </row>
    <row r="537" ht="15.75" customHeight="1">
      <c r="H537" s="49"/>
    </row>
    <row r="538" ht="15.75" customHeight="1">
      <c r="H538" s="49"/>
    </row>
    <row r="539" ht="15.75" customHeight="1">
      <c r="H539" s="49"/>
    </row>
    <row r="540" ht="15.75" customHeight="1">
      <c r="H540" s="49"/>
    </row>
    <row r="541" ht="15.75" customHeight="1">
      <c r="H541" s="49"/>
    </row>
    <row r="542" ht="15.75" customHeight="1">
      <c r="H542" s="49"/>
    </row>
    <row r="543" ht="15.75" customHeight="1">
      <c r="H543" s="49"/>
    </row>
    <row r="544" ht="15.75" customHeight="1">
      <c r="H544" s="49"/>
    </row>
    <row r="545" ht="15.75" customHeight="1">
      <c r="H545" s="49"/>
    </row>
    <row r="546" ht="15.75" customHeight="1">
      <c r="H546" s="49"/>
    </row>
    <row r="547" ht="15.75" customHeight="1">
      <c r="H547" s="49"/>
    </row>
    <row r="548" ht="15.75" customHeight="1">
      <c r="H548" s="49"/>
    </row>
    <row r="549" ht="15.75" customHeight="1">
      <c r="H549" s="49"/>
    </row>
    <row r="550" ht="15.75" customHeight="1">
      <c r="H550" s="49"/>
    </row>
    <row r="551" ht="15.75" customHeight="1">
      <c r="H551" s="49"/>
    </row>
    <row r="552" ht="15.75" customHeight="1">
      <c r="H552" s="49"/>
    </row>
    <row r="553" ht="15.75" customHeight="1">
      <c r="H553" s="49"/>
    </row>
    <row r="554" ht="15.75" customHeight="1">
      <c r="H554" s="49"/>
    </row>
    <row r="555" ht="15.75" customHeight="1">
      <c r="H555" s="49"/>
    </row>
    <row r="556" ht="15.75" customHeight="1">
      <c r="H556" s="49"/>
    </row>
    <row r="557" ht="15.75" customHeight="1">
      <c r="H557" s="49"/>
    </row>
    <row r="558" ht="15.75" customHeight="1">
      <c r="H558" s="49"/>
    </row>
    <row r="559" ht="15.75" customHeight="1">
      <c r="H559" s="49"/>
    </row>
    <row r="560" ht="15.75" customHeight="1">
      <c r="H560" s="49"/>
    </row>
    <row r="561" ht="15.75" customHeight="1">
      <c r="H561" s="49"/>
    </row>
    <row r="562" ht="15.75" customHeight="1">
      <c r="H562" s="49"/>
    </row>
    <row r="563" ht="15.75" customHeight="1">
      <c r="H563" s="49"/>
    </row>
    <row r="564" ht="15.75" customHeight="1">
      <c r="H564" s="49"/>
    </row>
    <row r="565" ht="15.75" customHeight="1">
      <c r="H565" s="49"/>
    </row>
    <row r="566" ht="15.75" customHeight="1">
      <c r="H566" s="49"/>
    </row>
    <row r="567" ht="15.75" customHeight="1">
      <c r="H567" s="49"/>
    </row>
    <row r="568" ht="15.75" customHeight="1">
      <c r="H568" s="49"/>
    </row>
    <row r="569" ht="15.75" customHeight="1">
      <c r="H569" s="49"/>
    </row>
    <row r="570" ht="15.75" customHeight="1">
      <c r="H570" s="49"/>
    </row>
    <row r="571" ht="15.75" customHeight="1">
      <c r="H571" s="49"/>
    </row>
    <row r="572" ht="15.75" customHeight="1">
      <c r="H572" s="49"/>
    </row>
    <row r="573" ht="15.75" customHeight="1">
      <c r="H573" s="49"/>
    </row>
    <row r="574" ht="15.75" customHeight="1">
      <c r="H574" s="49"/>
    </row>
    <row r="575" ht="15.75" customHeight="1">
      <c r="H575" s="49"/>
    </row>
    <row r="576" ht="15.75" customHeight="1">
      <c r="H576" s="49"/>
    </row>
    <row r="577" ht="15.75" customHeight="1">
      <c r="H577" s="49"/>
    </row>
    <row r="578" ht="15.75" customHeight="1">
      <c r="H578" s="49"/>
    </row>
    <row r="579" ht="15.75" customHeight="1">
      <c r="H579" s="49"/>
    </row>
    <row r="580" ht="15.75" customHeight="1">
      <c r="H580" s="49"/>
    </row>
    <row r="581" ht="15.75" customHeight="1">
      <c r="H581" s="49"/>
    </row>
    <row r="582" ht="15.75" customHeight="1">
      <c r="H582" s="49"/>
    </row>
    <row r="583" ht="15.75" customHeight="1">
      <c r="H583" s="49"/>
    </row>
    <row r="584" ht="15.75" customHeight="1">
      <c r="H584" s="49"/>
    </row>
    <row r="585" ht="15.75" customHeight="1">
      <c r="H585" s="49"/>
    </row>
    <row r="586" ht="15.75" customHeight="1">
      <c r="H586" s="49"/>
    </row>
    <row r="587" ht="15.75" customHeight="1">
      <c r="H587" s="49"/>
    </row>
    <row r="588" ht="15.75" customHeight="1">
      <c r="H588" s="49"/>
    </row>
    <row r="589" ht="15.75" customHeight="1">
      <c r="H589" s="49"/>
    </row>
    <row r="590" ht="15.75" customHeight="1">
      <c r="H590" s="49"/>
    </row>
    <row r="591" ht="15.75" customHeight="1">
      <c r="H591" s="49"/>
    </row>
    <row r="592" ht="15.75" customHeight="1">
      <c r="H592" s="49"/>
    </row>
    <row r="593" ht="15.75" customHeight="1">
      <c r="H593" s="49"/>
    </row>
    <row r="594" ht="15.75" customHeight="1">
      <c r="H594" s="49"/>
    </row>
    <row r="595" ht="15.75" customHeight="1">
      <c r="H595" s="49"/>
    </row>
    <row r="596" ht="15.75" customHeight="1">
      <c r="H596" s="49"/>
    </row>
    <row r="597" ht="15.75" customHeight="1">
      <c r="H597" s="49"/>
    </row>
    <row r="598" ht="15.75" customHeight="1">
      <c r="H598" s="49"/>
    </row>
    <row r="599" ht="15.75" customHeight="1">
      <c r="H599" s="49"/>
    </row>
    <row r="600" ht="15.75" customHeight="1">
      <c r="H600" s="49"/>
    </row>
    <row r="601" ht="15.75" customHeight="1">
      <c r="H601" s="49"/>
    </row>
    <row r="602" ht="15.75" customHeight="1">
      <c r="H602" s="49"/>
    </row>
    <row r="603" ht="15.75" customHeight="1">
      <c r="H603" s="49"/>
    </row>
    <row r="604" ht="15.75" customHeight="1">
      <c r="H604" s="49"/>
    </row>
    <row r="605" ht="15.75" customHeight="1">
      <c r="H605" s="49"/>
    </row>
    <row r="606" ht="15.75" customHeight="1">
      <c r="H606" s="49"/>
    </row>
    <row r="607" ht="15.75" customHeight="1">
      <c r="H607" s="49"/>
    </row>
    <row r="608" ht="15.75" customHeight="1">
      <c r="H608" s="49"/>
    </row>
    <row r="609" ht="15.75" customHeight="1">
      <c r="H609" s="49"/>
    </row>
    <row r="610" ht="15.75" customHeight="1">
      <c r="H610" s="49"/>
    </row>
    <row r="611" ht="15.75" customHeight="1">
      <c r="H611" s="49"/>
    </row>
    <row r="612" ht="15.75" customHeight="1">
      <c r="H612" s="49"/>
    </row>
    <row r="613" ht="15.75" customHeight="1">
      <c r="H613" s="49"/>
    </row>
    <row r="614" ht="15.75" customHeight="1">
      <c r="H614" s="49"/>
    </row>
    <row r="615" ht="15.75" customHeight="1">
      <c r="H615" s="49"/>
    </row>
    <row r="616" ht="15.75" customHeight="1">
      <c r="H616" s="49"/>
    </row>
    <row r="617" ht="15.75" customHeight="1">
      <c r="H617" s="49"/>
    </row>
    <row r="618" ht="15.75" customHeight="1">
      <c r="H618" s="49"/>
    </row>
    <row r="619" ht="15.75" customHeight="1">
      <c r="H619" s="49"/>
    </row>
    <row r="620" ht="15.75" customHeight="1">
      <c r="H620" s="49"/>
    </row>
    <row r="621" ht="15.75" customHeight="1">
      <c r="H621" s="49"/>
    </row>
    <row r="622" ht="15.75" customHeight="1">
      <c r="H622" s="49"/>
    </row>
    <row r="623" ht="15.75" customHeight="1">
      <c r="H623" s="49"/>
    </row>
    <row r="624" ht="15.75" customHeight="1">
      <c r="H624" s="49"/>
    </row>
    <row r="625" ht="15.75" customHeight="1">
      <c r="H625" s="49"/>
    </row>
    <row r="626" ht="15.75" customHeight="1">
      <c r="H626" s="49"/>
    </row>
    <row r="627" ht="15.75" customHeight="1">
      <c r="H627" s="49"/>
    </row>
    <row r="628" ht="15.75" customHeight="1">
      <c r="H628" s="49"/>
    </row>
    <row r="629" ht="15.75" customHeight="1">
      <c r="H629" s="49"/>
    </row>
    <row r="630" ht="15.75" customHeight="1">
      <c r="H630" s="49"/>
    </row>
    <row r="631" ht="15.75" customHeight="1">
      <c r="H631" s="49"/>
    </row>
    <row r="632" ht="15.75" customHeight="1">
      <c r="H632" s="49"/>
    </row>
    <row r="633" ht="15.75" customHeight="1">
      <c r="H633" s="49"/>
    </row>
    <row r="634" ht="15.75" customHeight="1">
      <c r="H634" s="49"/>
    </row>
    <row r="635" ht="15.75" customHeight="1">
      <c r="H635" s="49"/>
    </row>
    <row r="636" ht="15.75" customHeight="1">
      <c r="H636" s="49"/>
    </row>
    <row r="637" ht="15.75" customHeight="1">
      <c r="H637" s="49"/>
    </row>
    <row r="638" ht="15.75" customHeight="1">
      <c r="H638" s="49"/>
    </row>
    <row r="639" ht="15.75" customHeight="1">
      <c r="H639" s="49"/>
    </row>
    <row r="640" ht="15.75" customHeight="1">
      <c r="H640" s="49"/>
    </row>
    <row r="641" ht="15.75" customHeight="1">
      <c r="H641" s="49"/>
    </row>
    <row r="642" ht="15.75" customHeight="1">
      <c r="H642" s="49"/>
    </row>
    <row r="643" ht="15.75" customHeight="1">
      <c r="H643" s="49"/>
    </row>
    <row r="644" ht="15.75" customHeight="1">
      <c r="H644" s="49"/>
    </row>
    <row r="645" ht="15.75" customHeight="1">
      <c r="H645" s="49"/>
    </row>
    <row r="646" ht="15.75" customHeight="1">
      <c r="H646" s="49"/>
    </row>
    <row r="647" ht="15.75" customHeight="1">
      <c r="H647" s="49"/>
    </row>
    <row r="648" ht="15.75" customHeight="1">
      <c r="H648" s="49"/>
    </row>
    <row r="649" ht="15.75" customHeight="1">
      <c r="H649" s="49"/>
    </row>
    <row r="650" ht="15.75" customHeight="1">
      <c r="H650" s="49"/>
    </row>
    <row r="651" ht="15.75" customHeight="1">
      <c r="H651" s="49"/>
    </row>
    <row r="652" ht="15.75" customHeight="1">
      <c r="H652" s="49"/>
    </row>
    <row r="653" ht="15.75" customHeight="1">
      <c r="H653" s="49"/>
    </row>
    <row r="654" ht="15.75" customHeight="1">
      <c r="H654" s="49"/>
    </row>
    <row r="655" ht="15.75" customHeight="1">
      <c r="H655" s="49"/>
    </row>
    <row r="656" ht="15.75" customHeight="1">
      <c r="H656" s="49"/>
    </row>
    <row r="657" ht="15.75" customHeight="1">
      <c r="H657" s="49"/>
    </row>
    <row r="658" ht="15.75" customHeight="1">
      <c r="H658" s="49"/>
    </row>
    <row r="659" ht="15.75" customHeight="1">
      <c r="H659" s="49"/>
    </row>
    <row r="660" ht="15.75" customHeight="1">
      <c r="H660" s="49"/>
    </row>
    <row r="661" ht="15.75" customHeight="1">
      <c r="H661" s="49"/>
    </row>
    <row r="662" ht="15.75" customHeight="1">
      <c r="H662" s="49"/>
    </row>
    <row r="663" ht="15.75" customHeight="1">
      <c r="H663" s="49"/>
    </row>
    <row r="664" ht="15.75" customHeight="1">
      <c r="H664" s="49"/>
    </row>
    <row r="665" ht="15.75" customHeight="1">
      <c r="H665" s="49"/>
    </row>
    <row r="666" ht="15.75" customHeight="1">
      <c r="H666" s="49"/>
    </row>
    <row r="667" ht="15.75" customHeight="1">
      <c r="H667" s="49"/>
    </row>
    <row r="668" ht="15.75" customHeight="1">
      <c r="H668" s="49"/>
    </row>
    <row r="669" ht="15.75" customHeight="1">
      <c r="H669" s="49"/>
    </row>
    <row r="670" ht="15.75" customHeight="1">
      <c r="H670" s="49"/>
    </row>
    <row r="671" ht="15.75" customHeight="1">
      <c r="H671" s="49"/>
    </row>
    <row r="672" ht="15.75" customHeight="1">
      <c r="H672" s="49"/>
    </row>
    <row r="673" ht="15.75" customHeight="1">
      <c r="H673" s="49"/>
    </row>
    <row r="674" ht="15.75" customHeight="1">
      <c r="H674" s="49"/>
    </row>
    <row r="675" ht="15.75" customHeight="1">
      <c r="H675" s="49"/>
    </row>
    <row r="676" ht="15.75" customHeight="1">
      <c r="H676" s="49"/>
    </row>
    <row r="677" ht="15.75" customHeight="1">
      <c r="H677" s="49"/>
    </row>
    <row r="678" ht="15.75" customHeight="1">
      <c r="H678" s="49"/>
    </row>
    <row r="679" ht="15.75" customHeight="1">
      <c r="H679" s="49"/>
    </row>
    <row r="680" ht="15.75" customHeight="1">
      <c r="H680" s="49"/>
    </row>
    <row r="681" ht="15.75" customHeight="1">
      <c r="H681" s="49"/>
    </row>
    <row r="682" ht="15.75" customHeight="1">
      <c r="H682" s="49"/>
    </row>
    <row r="683" ht="15.75" customHeight="1">
      <c r="H683" s="49"/>
    </row>
    <row r="684" ht="15.75" customHeight="1">
      <c r="H684" s="49"/>
    </row>
    <row r="685" ht="15.75" customHeight="1">
      <c r="H685" s="49"/>
    </row>
    <row r="686" ht="15.75" customHeight="1">
      <c r="H686" s="49"/>
    </row>
    <row r="687" ht="15.75" customHeight="1">
      <c r="H687" s="49"/>
    </row>
    <row r="688" ht="15.75" customHeight="1">
      <c r="H688" s="49"/>
    </row>
    <row r="689" ht="15.75" customHeight="1">
      <c r="H689" s="49"/>
    </row>
    <row r="690" ht="15.75" customHeight="1">
      <c r="H690" s="49"/>
    </row>
    <row r="691" ht="15.75" customHeight="1">
      <c r="H691" s="49"/>
    </row>
    <row r="692" ht="15.75" customHeight="1">
      <c r="H692" s="49"/>
    </row>
    <row r="693" ht="15.75" customHeight="1">
      <c r="H693" s="49"/>
    </row>
    <row r="694" ht="15.75" customHeight="1">
      <c r="H694" s="49"/>
    </row>
    <row r="695" ht="15.75" customHeight="1">
      <c r="H695" s="49"/>
    </row>
    <row r="696" ht="15.75" customHeight="1">
      <c r="H696" s="49"/>
    </row>
    <row r="697" ht="15.75" customHeight="1">
      <c r="H697" s="49"/>
    </row>
    <row r="698" ht="15.75" customHeight="1">
      <c r="H698" s="49"/>
    </row>
    <row r="699" ht="15.75" customHeight="1">
      <c r="H699" s="49"/>
    </row>
    <row r="700" ht="15.75" customHeight="1">
      <c r="H700" s="49"/>
    </row>
    <row r="701" ht="15.75" customHeight="1">
      <c r="H701" s="49"/>
    </row>
    <row r="702" ht="15.75" customHeight="1">
      <c r="H702" s="49"/>
    </row>
    <row r="703" ht="15.75" customHeight="1">
      <c r="H703" s="49"/>
    </row>
    <row r="704" ht="15.75" customHeight="1">
      <c r="H704" s="49"/>
    </row>
    <row r="705" ht="15.75" customHeight="1">
      <c r="H705" s="49"/>
    </row>
    <row r="706" ht="15.75" customHeight="1">
      <c r="H706" s="49"/>
    </row>
    <row r="707" ht="15.75" customHeight="1">
      <c r="H707" s="49"/>
    </row>
    <row r="708" ht="15.75" customHeight="1">
      <c r="H708" s="49"/>
    </row>
    <row r="709" ht="15.75" customHeight="1">
      <c r="H709" s="49"/>
    </row>
    <row r="710" ht="15.75" customHeight="1">
      <c r="H710" s="49"/>
    </row>
    <row r="711" ht="15.75" customHeight="1">
      <c r="H711" s="49"/>
    </row>
    <row r="712" ht="15.75" customHeight="1">
      <c r="H712" s="49"/>
    </row>
    <row r="713" ht="15.75" customHeight="1">
      <c r="H713" s="49"/>
    </row>
    <row r="714" ht="15.75" customHeight="1">
      <c r="H714" s="49"/>
    </row>
    <row r="715" ht="15.75" customHeight="1">
      <c r="H715" s="49"/>
    </row>
    <row r="716" ht="15.75" customHeight="1">
      <c r="H716" s="49"/>
    </row>
    <row r="717" ht="15.75" customHeight="1">
      <c r="H717" s="49"/>
    </row>
    <row r="718" ht="15.75" customHeight="1">
      <c r="H718" s="49"/>
    </row>
    <row r="719" ht="15.75" customHeight="1">
      <c r="H719" s="49"/>
    </row>
    <row r="720" ht="15.75" customHeight="1">
      <c r="H720" s="49"/>
    </row>
    <row r="721" ht="15.75" customHeight="1">
      <c r="H721" s="49"/>
    </row>
    <row r="722" ht="15.75" customHeight="1">
      <c r="H722" s="49"/>
    </row>
    <row r="723" ht="15.75" customHeight="1">
      <c r="H723" s="49"/>
    </row>
    <row r="724" ht="15.75" customHeight="1">
      <c r="H724" s="49"/>
    </row>
    <row r="725" ht="15.75" customHeight="1">
      <c r="H725" s="49"/>
    </row>
    <row r="726" ht="15.75" customHeight="1">
      <c r="H726" s="49"/>
    </row>
    <row r="727" ht="15.75" customHeight="1">
      <c r="H727" s="49"/>
    </row>
    <row r="728" ht="15.75" customHeight="1">
      <c r="H728" s="49"/>
    </row>
    <row r="729" ht="15.75" customHeight="1">
      <c r="H729" s="49"/>
    </row>
    <row r="730" ht="15.75" customHeight="1">
      <c r="H730" s="49"/>
    </row>
    <row r="731" ht="15.75" customHeight="1">
      <c r="H731" s="49"/>
    </row>
    <row r="732" ht="15.75" customHeight="1">
      <c r="H732" s="49"/>
    </row>
    <row r="733" ht="15.75" customHeight="1">
      <c r="H733" s="49"/>
    </row>
    <row r="734" ht="15.75" customHeight="1">
      <c r="H734" s="49"/>
    </row>
    <row r="735" ht="15.75" customHeight="1">
      <c r="H735" s="49"/>
    </row>
    <row r="736" ht="15.75" customHeight="1">
      <c r="H736" s="49"/>
    </row>
    <row r="737" ht="15.75" customHeight="1">
      <c r="H737" s="49"/>
    </row>
    <row r="738" ht="15.75" customHeight="1">
      <c r="H738" s="49"/>
    </row>
    <row r="739" ht="15.75" customHeight="1">
      <c r="H739" s="49"/>
    </row>
    <row r="740" ht="15.75" customHeight="1">
      <c r="H740" s="49"/>
    </row>
    <row r="741" ht="15.75" customHeight="1">
      <c r="H741" s="49"/>
    </row>
    <row r="742" ht="15.75" customHeight="1">
      <c r="H742" s="49"/>
    </row>
    <row r="743" ht="15.75" customHeight="1">
      <c r="H743" s="49"/>
    </row>
    <row r="744" ht="15.75" customHeight="1">
      <c r="H744" s="49"/>
    </row>
    <row r="745" ht="15.75" customHeight="1">
      <c r="H745" s="49"/>
    </row>
    <row r="746" ht="15.75" customHeight="1">
      <c r="H746" s="49"/>
    </row>
    <row r="747" ht="15.75" customHeight="1">
      <c r="H747" s="49"/>
    </row>
    <row r="748" ht="15.75" customHeight="1">
      <c r="H748" s="49"/>
    </row>
    <row r="749" ht="15.75" customHeight="1">
      <c r="H749" s="49"/>
    </row>
    <row r="750" ht="15.75" customHeight="1">
      <c r="H750" s="49"/>
    </row>
    <row r="751" ht="15.75" customHeight="1">
      <c r="H751" s="49"/>
    </row>
    <row r="752" ht="15.75" customHeight="1">
      <c r="H752" s="49"/>
    </row>
    <row r="753" ht="15.75" customHeight="1">
      <c r="H753" s="49"/>
    </row>
    <row r="754" ht="15.75" customHeight="1">
      <c r="H754" s="49"/>
    </row>
    <row r="755" ht="15.75" customHeight="1">
      <c r="H755" s="49"/>
    </row>
    <row r="756" ht="15.75" customHeight="1">
      <c r="H756" s="49"/>
    </row>
    <row r="757" ht="15.75" customHeight="1">
      <c r="H757" s="49"/>
    </row>
    <row r="758" ht="15.75" customHeight="1">
      <c r="H758" s="49"/>
    </row>
    <row r="759" ht="15.75" customHeight="1">
      <c r="H759" s="49"/>
    </row>
    <row r="760" ht="15.75" customHeight="1">
      <c r="H760" s="49"/>
    </row>
    <row r="761" ht="15.75" customHeight="1">
      <c r="H761" s="49"/>
    </row>
    <row r="762" ht="15.75" customHeight="1">
      <c r="H762" s="49"/>
    </row>
    <row r="763" ht="15.75" customHeight="1">
      <c r="H763" s="49"/>
    </row>
    <row r="764" ht="15.75" customHeight="1">
      <c r="H764" s="49"/>
    </row>
    <row r="765" ht="15.75" customHeight="1">
      <c r="H765" s="49"/>
    </row>
    <row r="766" ht="15.75" customHeight="1">
      <c r="H766" s="49"/>
    </row>
    <row r="767" ht="15.75" customHeight="1">
      <c r="H767" s="49"/>
    </row>
    <row r="768" ht="15.75" customHeight="1">
      <c r="H768" s="49"/>
    </row>
    <row r="769" ht="15.75" customHeight="1">
      <c r="H769" s="49"/>
    </row>
    <row r="770" ht="15.75" customHeight="1">
      <c r="H770" s="49"/>
    </row>
    <row r="771" ht="15.75" customHeight="1">
      <c r="H771" s="49"/>
    </row>
    <row r="772" ht="15.75" customHeight="1">
      <c r="H772" s="49"/>
    </row>
    <row r="773" ht="15.75" customHeight="1">
      <c r="H773" s="49"/>
    </row>
    <row r="774" ht="15.75" customHeight="1">
      <c r="H774" s="49"/>
    </row>
    <row r="775" ht="15.75" customHeight="1">
      <c r="H775" s="49"/>
    </row>
    <row r="776" ht="15.75" customHeight="1">
      <c r="H776" s="49"/>
    </row>
    <row r="777" ht="15.75" customHeight="1">
      <c r="H777" s="49"/>
    </row>
    <row r="778" ht="15.75" customHeight="1">
      <c r="H778" s="49"/>
    </row>
    <row r="779" ht="15.75" customHeight="1">
      <c r="H779" s="49"/>
    </row>
    <row r="780" ht="15.75" customHeight="1">
      <c r="H780" s="49"/>
    </row>
    <row r="781" ht="15.75" customHeight="1">
      <c r="H781" s="49"/>
    </row>
    <row r="782" ht="15.75" customHeight="1">
      <c r="H782" s="49"/>
    </row>
    <row r="783" ht="15.75" customHeight="1">
      <c r="H783" s="49"/>
    </row>
    <row r="784" ht="15.75" customHeight="1">
      <c r="H784" s="49"/>
    </row>
    <row r="785" ht="15.75" customHeight="1">
      <c r="H785" s="49"/>
    </row>
    <row r="786" ht="15.75" customHeight="1">
      <c r="H786" s="49"/>
    </row>
    <row r="787" ht="15.75" customHeight="1">
      <c r="H787" s="49"/>
    </row>
    <row r="788" ht="15.75" customHeight="1">
      <c r="H788" s="49"/>
    </row>
    <row r="789" ht="15.75" customHeight="1">
      <c r="H789" s="49"/>
    </row>
    <row r="790" ht="15.75" customHeight="1">
      <c r="H790" s="49"/>
    </row>
    <row r="791" ht="15.75" customHeight="1">
      <c r="H791" s="49"/>
    </row>
    <row r="792" ht="15.75" customHeight="1">
      <c r="H792" s="49"/>
    </row>
    <row r="793" ht="15.75" customHeight="1">
      <c r="H793" s="49"/>
    </row>
    <row r="794" ht="15.75" customHeight="1">
      <c r="H794" s="49"/>
    </row>
    <row r="795" ht="15.75" customHeight="1">
      <c r="H795" s="49"/>
    </row>
    <row r="796" ht="15.75" customHeight="1">
      <c r="H796" s="49"/>
    </row>
    <row r="797" ht="15.75" customHeight="1">
      <c r="H797" s="49"/>
    </row>
    <row r="798" ht="15.75" customHeight="1">
      <c r="H798" s="49"/>
    </row>
    <row r="799" ht="15.75" customHeight="1">
      <c r="H799" s="49"/>
    </row>
    <row r="800" ht="15.75" customHeight="1">
      <c r="H800" s="49"/>
    </row>
    <row r="801" ht="15.75" customHeight="1">
      <c r="H801" s="49"/>
    </row>
    <row r="802" ht="15.75" customHeight="1">
      <c r="H802" s="49"/>
    </row>
    <row r="803" ht="15.75" customHeight="1">
      <c r="H803" s="49"/>
    </row>
    <row r="804" ht="15.75" customHeight="1">
      <c r="H804" s="49"/>
    </row>
    <row r="805" ht="15.75" customHeight="1">
      <c r="H805" s="49"/>
    </row>
    <row r="806" ht="15.75" customHeight="1">
      <c r="H806" s="49"/>
    </row>
    <row r="807" ht="15.75" customHeight="1">
      <c r="H807" s="49"/>
    </row>
    <row r="808" ht="15.75" customHeight="1">
      <c r="H808" s="49"/>
    </row>
    <row r="809" ht="15.75" customHeight="1">
      <c r="H809" s="49"/>
    </row>
    <row r="810" ht="15.75" customHeight="1">
      <c r="H810" s="49"/>
    </row>
    <row r="811" ht="15.75" customHeight="1">
      <c r="H811" s="49"/>
    </row>
    <row r="812" ht="15.75" customHeight="1">
      <c r="H812" s="49"/>
    </row>
    <row r="813" ht="15.75" customHeight="1">
      <c r="H813" s="49"/>
    </row>
    <row r="814" ht="15.75" customHeight="1">
      <c r="H814" s="49"/>
    </row>
    <row r="815" ht="15.75" customHeight="1">
      <c r="H815" s="49"/>
    </row>
    <row r="816" ht="15.75" customHeight="1">
      <c r="H816" s="49"/>
    </row>
    <row r="817" ht="15.75" customHeight="1">
      <c r="H817" s="49"/>
    </row>
    <row r="818" ht="15.75" customHeight="1">
      <c r="H818" s="49"/>
    </row>
    <row r="819" ht="15.75" customHeight="1">
      <c r="H819" s="49"/>
    </row>
    <row r="820" ht="15.75" customHeight="1">
      <c r="H820" s="49"/>
    </row>
    <row r="821" ht="15.75" customHeight="1">
      <c r="H821" s="49"/>
    </row>
    <row r="822" ht="15.75" customHeight="1">
      <c r="H822" s="49"/>
    </row>
    <row r="823" ht="15.75" customHeight="1">
      <c r="H823" s="49"/>
    </row>
    <row r="824" ht="15.75" customHeight="1">
      <c r="H824" s="49"/>
    </row>
    <row r="825" ht="15.75" customHeight="1">
      <c r="H825" s="49"/>
    </row>
    <row r="826" ht="15.75" customHeight="1">
      <c r="H826" s="49"/>
    </row>
    <row r="827" ht="15.75" customHeight="1">
      <c r="H827" s="49"/>
    </row>
    <row r="828" ht="15.75" customHeight="1">
      <c r="H828" s="49"/>
    </row>
    <row r="829" ht="15.75" customHeight="1">
      <c r="H829" s="49"/>
    </row>
    <row r="830" ht="15.75" customHeight="1">
      <c r="H830" s="49"/>
    </row>
    <row r="831" ht="15.75" customHeight="1">
      <c r="H831" s="49"/>
    </row>
    <row r="832" ht="15.75" customHeight="1">
      <c r="H832" s="49"/>
    </row>
    <row r="833" ht="15.75" customHeight="1">
      <c r="H833" s="49"/>
    </row>
    <row r="834" ht="15.75" customHeight="1">
      <c r="H834" s="49"/>
    </row>
    <row r="835" ht="15.75" customHeight="1">
      <c r="H835" s="49"/>
    </row>
    <row r="836" ht="15.75" customHeight="1">
      <c r="H836" s="49"/>
    </row>
    <row r="837" ht="15.75" customHeight="1">
      <c r="H837" s="49"/>
    </row>
    <row r="838" ht="15.75" customHeight="1">
      <c r="H838" s="49"/>
    </row>
    <row r="839" ht="15.75" customHeight="1">
      <c r="H839" s="49"/>
    </row>
    <row r="840" ht="15.75" customHeight="1">
      <c r="H840" s="49"/>
    </row>
    <row r="841" ht="15.75" customHeight="1">
      <c r="H841" s="49"/>
    </row>
    <row r="842" ht="15.75" customHeight="1">
      <c r="H842" s="49"/>
    </row>
    <row r="843" ht="15.75" customHeight="1">
      <c r="H843" s="49"/>
    </row>
    <row r="844" ht="15.75" customHeight="1">
      <c r="H844" s="49"/>
    </row>
    <row r="845" ht="15.75" customHeight="1">
      <c r="H845" s="49"/>
    </row>
    <row r="846" ht="15.75" customHeight="1">
      <c r="H846" s="49"/>
    </row>
    <row r="847" ht="15.75" customHeight="1">
      <c r="H847" s="49"/>
    </row>
    <row r="848" ht="15.75" customHeight="1">
      <c r="H848" s="49"/>
    </row>
    <row r="849" ht="15.75" customHeight="1">
      <c r="H849" s="49"/>
    </row>
    <row r="850" ht="15.75" customHeight="1">
      <c r="H850" s="49"/>
    </row>
    <row r="851" ht="15.75" customHeight="1">
      <c r="H851" s="49"/>
    </row>
    <row r="852" ht="15.75" customHeight="1">
      <c r="H852" s="49"/>
    </row>
    <row r="853" ht="15.75" customHeight="1">
      <c r="H853" s="49"/>
    </row>
    <row r="854" ht="15.75" customHeight="1">
      <c r="H854" s="49"/>
    </row>
    <row r="855" ht="15.75" customHeight="1">
      <c r="H855" s="49"/>
    </row>
    <row r="856" ht="15.75" customHeight="1">
      <c r="H856" s="49"/>
    </row>
    <row r="857" ht="15.75" customHeight="1">
      <c r="H857" s="49"/>
    </row>
    <row r="858" ht="15.75" customHeight="1">
      <c r="H858" s="49"/>
    </row>
    <row r="859" ht="15.75" customHeight="1">
      <c r="H859" s="49"/>
    </row>
    <row r="860" ht="15.75" customHeight="1">
      <c r="H860" s="49"/>
    </row>
    <row r="861" ht="15.75" customHeight="1">
      <c r="H861" s="49"/>
    </row>
    <row r="862" ht="15.75" customHeight="1">
      <c r="H862" s="49"/>
    </row>
    <row r="863" ht="15.75" customHeight="1">
      <c r="H863" s="49"/>
    </row>
    <row r="864" ht="15.75" customHeight="1">
      <c r="H864" s="49"/>
    </row>
    <row r="865" ht="15.75" customHeight="1">
      <c r="H865" s="49"/>
    </row>
    <row r="866" ht="15.75" customHeight="1">
      <c r="H866" s="49"/>
    </row>
    <row r="867" ht="15.75" customHeight="1">
      <c r="H867" s="49"/>
    </row>
    <row r="868" ht="15.75" customHeight="1">
      <c r="H868" s="49"/>
    </row>
    <row r="869" ht="15.75" customHeight="1">
      <c r="H869" s="49"/>
    </row>
    <row r="870" ht="15.75" customHeight="1">
      <c r="H870" s="49"/>
    </row>
    <row r="871" ht="15.75" customHeight="1">
      <c r="H871" s="49"/>
    </row>
    <row r="872" ht="15.75" customHeight="1">
      <c r="H872" s="49"/>
    </row>
    <row r="873" ht="15.75" customHeight="1">
      <c r="H873" s="49"/>
    </row>
    <row r="874" ht="15.75" customHeight="1">
      <c r="H874" s="49"/>
    </row>
    <row r="875" ht="15.75" customHeight="1">
      <c r="H875" s="49"/>
    </row>
    <row r="876" ht="15.75" customHeight="1">
      <c r="H876" s="49"/>
    </row>
    <row r="877" ht="15.75" customHeight="1">
      <c r="H877" s="49"/>
    </row>
    <row r="878" ht="15.75" customHeight="1">
      <c r="H878" s="49"/>
    </row>
    <row r="879" ht="15.75" customHeight="1">
      <c r="H879" s="49"/>
    </row>
    <row r="880" ht="15.75" customHeight="1">
      <c r="H880" s="49"/>
    </row>
    <row r="881" ht="15.75" customHeight="1">
      <c r="H881" s="49"/>
    </row>
    <row r="882" ht="15.75" customHeight="1">
      <c r="H882" s="49"/>
    </row>
    <row r="883" ht="15.75" customHeight="1">
      <c r="H883" s="49"/>
    </row>
    <row r="884" ht="15.75" customHeight="1">
      <c r="H884" s="49"/>
    </row>
    <row r="885" ht="15.75" customHeight="1">
      <c r="H885" s="49"/>
    </row>
    <row r="886" ht="15.75" customHeight="1">
      <c r="H886" s="49"/>
    </row>
    <row r="887" ht="15.75" customHeight="1">
      <c r="H887" s="49"/>
    </row>
    <row r="888" ht="15.75" customHeight="1">
      <c r="H888" s="49"/>
    </row>
    <row r="889" ht="15.75" customHeight="1">
      <c r="H889" s="49"/>
    </row>
    <row r="890" ht="15.75" customHeight="1">
      <c r="H890" s="49"/>
    </row>
    <row r="891" ht="15.75" customHeight="1">
      <c r="H891" s="49"/>
    </row>
    <row r="892" ht="15.75" customHeight="1">
      <c r="H892" s="49"/>
    </row>
    <row r="893" ht="15.75" customHeight="1">
      <c r="H893" s="49"/>
    </row>
    <row r="894" ht="15.75" customHeight="1">
      <c r="H894" s="49"/>
    </row>
    <row r="895" ht="15.75" customHeight="1">
      <c r="H895" s="49"/>
    </row>
    <row r="896" ht="15.75" customHeight="1">
      <c r="H896" s="49"/>
    </row>
    <row r="897" ht="15.75" customHeight="1">
      <c r="H897" s="49"/>
    </row>
    <row r="898" ht="15.75" customHeight="1">
      <c r="H898" s="49"/>
    </row>
    <row r="899" ht="15.75" customHeight="1">
      <c r="H899" s="49"/>
    </row>
    <row r="900" ht="15.75" customHeight="1">
      <c r="H900" s="49"/>
    </row>
    <row r="901" ht="15.75" customHeight="1">
      <c r="H901" s="49"/>
    </row>
    <row r="902" ht="15.75" customHeight="1">
      <c r="H902" s="49"/>
    </row>
    <row r="903" ht="15.75" customHeight="1">
      <c r="H903" s="49"/>
    </row>
    <row r="904" ht="15.75" customHeight="1">
      <c r="H904" s="49"/>
    </row>
    <row r="905" ht="15.75" customHeight="1">
      <c r="H905" s="49"/>
    </row>
    <row r="906" ht="15.75" customHeight="1">
      <c r="H906" s="49"/>
    </row>
    <row r="907" ht="15.75" customHeight="1">
      <c r="H907" s="49"/>
    </row>
    <row r="908" ht="15.75" customHeight="1">
      <c r="H908" s="49"/>
    </row>
    <row r="909" ht="15.75" customHeight="1">
      <c r="H909" s="49"/>
    </row>
    <row r="910" ht="15.75" customHeight="1">
      <c r="H910" s="49"/>
    </row>
    <row r="911" ht="15.75" customHeight="1">
      <c r="H911" s="49"/>
    </row>
    <row r="912" ht="15.75" customHeight="1">
      <c r="H912" s="49"/>
    </row>
    <row r="913" ht="15.75" customHeight="1">
      <c r="H913" s="49"/>
    </row>
    <row r="914" ht="15.75" customHeight="1">
      <c r="H914" s="49"/>
    </row>
    <row r="915" ht="15.75" customHeight="1">
      <c r="H915" s="49"/>
    </row>
    <row r="916" ht="15.75" customHeight="1">
      <c r="H916" s="49"/>
    </row>
    <row r="917" ht="15.75" customHeight="1">
      <c r="H917" s="49"/>
    </row>
    <row r="918" ht="15.75" customHeight="1">
      <c r="H918" s="49"/>
    </row>
    <row r="919" ht="15.75" customHeight="1">
      <c r="H919" s="49"/>
    </row>
    <row r="920" ht="15.75" customHeight="1">
      <c r="H920" s="49"/>
    </row>
    <row r="921" ht="15.75" customHeight="1">
      <c r="H921" s="49"/>
    </row>
    <row r="922" ht="15.75" customHeight="1">
      <c r="H922" s="49"/>
    </row>
    <row r="923" ht="15.75" customHeight="1">
      <c r="H923" s="49"/>
    </row>
    <row r="924" ht="15.75" customHeight="1">
      <c r="H924" s="49"/>
    </row>
    <row r="925" ht="15.75" customHeight="1">
      <c r="H925" s="49"/>
    </row>
    <row r="926" ht="15.75" customHeight="1">
      <c r="H926" s="49"/>
    </row>
    <row r="927" ht="15.75" customHeight="1">
      <c r="H927" s="49"/>
    </row>
    <row r="928" ht="15.75" customHeight="1">
      <c r="H928" s="49"/>
    </row>
    <row r="929" ht="15.75" customHeight="1">
      <c r="H929" s="49"/>
    </row>
    <row r="930" ht="15.75" customHeight="1">
      <c r="H930" s="49"/>
    </row>
    <row r="931" ht="15.75" customHeight="1">
      <c r="H931" s="49"/>
    </row>
    <row r="932" ht="15.75" customHeight="1">
      <c r="H932" s="49"/>
    </row>
    <row r="933" ht="15.75" customHeight="1">
      <c r="H933" s="49"/>
    </row>
    <row r="934" ht="15.75" customHeight="1">
      <c r="H934" s="49"/>
    </row>
    <row r="935" ht="15.75" customHeight="1">
      <c r="H935" s="49"/>
    </row>
    <row r="936" ht="15.75" customHeight="1">
      <c r="H936" s="49"/>
    </row>
    <row r="937" ht="15.75" customHeight="1">
      <c r="H937" s="49"/>
    </row>
    <row r="938" ht="15.75" customHeight="1">
      <c r="H938" s="49"/>
    </row>
    <row r="939" ht="15.75" customHeight="1">
      <c r="H939" s="49"/>
    </row>
    <row r="940" ht="15.75" customHeight="1">
      <c r="H940" s="49"/>
    </row>
    <row r="941" ht="15.75" customHeight="1">
      <c r="H941" s="49"/>
    </row>
    <row r="942" ht="15.75" customHeight="1">
      <c r="H942" s="49"/>
    </row>
    <row r="943" ht="15.75" customHeight="1">
      <c r="H943" s="49"/>
    </row>
    <row r="944" ht="15.75" customHeight="1">
      <c r="H944" s="49"/>
    </row>
    <row r="945" ht="15.75" customHeight="1">
      <c r="H945" s="49"/>
    </row>
    <row r="946" ht="15.75" customHeight="1">
      <c r="H946" s="49"/>
    </row>
    <row r="947" ht="15.75" customHeight="1">
      <c r="H947" s="49"/>
    </row>
    <row r="948" ht="15.75" customHeight="1">
      <c r="H948" s="49"/>
    </row>
    <row r="949" ht="15.75" customHeight="1">
      <c r="H949" s="49"/>
    </row>
    <row r="950" ht="15.75" customHeight="1">
      <c r="H950" s="49"/>
    </row>
    <row r="951" ht="15.75" customHeight="1">
      <c r="H951" s="49"/>
    </row>
    <row r="952" ht="15.75" customHeight="1">
      <c r="H952" s="49"/>
    </row>
    <row r="953" ht="15.75" customHeight="1">
      <c r="H953" s="49"/>
    </row>
    <row r="954" ht="15.75" customHeight="1">
      <c r="H954" s="49"/>
    </row>
    <row r="955" ht="15.75" customHeight="1">
      <c r="H955" s="49"/>
    </row>
    <row r="956" ht="15.75" customHeight="1">
      <c r="H956" s="49"/>
    </row>
    <row r="957" ht="15.75" customHeight="1">
      <c r="H957" s="49"/>
    </row>
    <row r="958" ht="15.75" customHeight="1">
      <c r="H958" s="49"/>
    </row>
    <row r="959" ht="15.75" customHeight="1">
      <c r="H959" s="49"/>
    </row>
    <row r="960" ht="15.75" customHeight="1">
      <c r="H960" s="49"/>
    </row>
    <row r="961" ht="15.75" customHeight="1">
      <c r="H961" s="49"/>
    </row>
    <row r="962" ht="15.75" customHeight="1">
      <c r="H962" s="49"/>
    </row>
    <row r="963" ht="15.75" customHeight="1">
      <c r="H963" s="49"/>
    </row>
    <row r="964" ht="15.75" customHeight="1">
      <c r="H964" s="49"/>
    </row>
    <row r="965" ht="15.75" customHeight="1">
      <c r="H965" s="49"/>
    </row>
    <row r="966" ht="15.75" customHeight="1">
      <c r="H966" s="49"/>
    </row>
    <row r="967" ht="15.75" customHeight="1">
      <c r="H967" s="49"/>
    </row>
    <row r="968" ht="15.75" customHeight="1">
      <c r="H968" s="49"/>
    </row>
    <row r="969" ht="15.75" customHeight="1">
      <c r="H969" s="49"/>
    </row>
    <row r="970" ht="15.75" customHeight="1">
      <c r="H970" s="49"/>
    </row>
    <row r="971" ht="15.75" customHeight="1">
      <c r="H971" s="49"/>
    </row>
    <row r="972" ht="15.75" customHeight="1">
      <c r="H972" s="49"/>
    </row>
    <row r="973" ht="15.75" customHeight="1">
      <c r="H973" s="49"/>
    </row>
    <row r="974" ht="15.75" customHeight="1">
      <c r="H974" s="49"/>
    </row>
    <row r="975" ht="15.75" customHeight="1">
      <c r="H975" s="49"/>
    </row>
    <row r="976" ht="15.75" customHeight="1">
      <c r="H976" s="49"/>
    </row>
    <row r="977" ht="15.75" customHeight="1">
      <c r="H977" s="49"/>
    </row>
    <row r="978" ht="15.75" customHeight="1">
      <c r="H978" s="49"/>
    </row>
    <row r="979" ht="15.75" customHeight="1">
      <c r="H979" s="49"/>
    </row>
    <row r="980" ht="15.75" customHeight="1">
      <c r="H980" s="49"/>
    </row>
    <row r="981" ht="15.75" customHeight="1">
      <c r="H981" s="49"/>
    </row>
    <row r="982" ht="15.75" customHeight="1">
      <c r="H982" s="49"/>
    </row>
    <row r="983" ht="15.75" customHeight="1">
      <c r="H983" s="49"/>
    </row>
    <row r="984" ht="15.75" customHeight="1">
      <c r="H984" s="49"/>
    </row>
    <row r="985" ht="15.75" customHeight="1">
      <c r="H985" s="49"/>
    </row>
    <row r="986" ht="15.75" customHeight="1">
      <c r="H986" s="49"/>
    </row>
    <row r="987" ht="15.75" customHeight="1">
      <c r="H987" s="49"/>
    </row>
    <row r="988" ht="15.75" customHeight="1">
      <c r="H988" s="49"/>
    </row>
    <row r="989" ht="15.75" customHeight="1">
      <c r="H989" s="49"/>
    </row>
    <row r="990" ht="15.75" customHeight="1">
      <c r="H990" s="49"/>
    </row>
    <row r="991" ht="15.75" customHeight="1">
      <c r="H991" s="49"/>
    </row>
    <row r="992" ht="15.75" customHeight="1">
      <c r="H992" s="49"/>
    </row>
    <row r="993" ht="15.75" customHeight="1">
      <c r="H993" s="49"/>
    </row>
    <row r="994" ht="15.75" customHeight="1">
      <c r="H994" s="49"/>
    </row>
    <row r="995" ht="15.75" customHeight="1">
      <c r="H995" s="49"/>
    </row>
    <row r="996" ht="15.75" customHeight="1">
      <c r="H996" s="49"/>
    </row>
    <row r="997" ht="15.75" customHeight="1">
      <c r="H997" s="49"/>
    </row>
    <row r="998" ht="15.75" customHeight="1">
      <c r="H998" s="49"/>
    </row>
    <row r="999" ht="15.75" customHeight="1">
      <c r="H999" s="49"/>
    </row>
    <row r="1000" ht="15.75" customHeight="1">
      <c r="H1000" s="49"/>
    </row>
  </sheetData>
  <mergeCells count="1">
    <mergeCell ref="A6:K6"/>
  </mergeCells>
  <conditionalFormatting sqref="H2:H5 H7:H1000">
    <cfRule type="expression" dxfId="4" priority="1">
      <formula>LEN(H2)=0</formula>
    </cfRule>
  </conditionalFormatting>
  <dataValidations>
    <dataValidation type="list" allowBlank="1" sqref="G2:G4">
      <formula1>"Core,Supporting"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4.86"/>
    <col customWidth="1" min="2" max="2" width="20.71"/>
    <col customWidth="1" min="3" max="3" width="23.86"/>
    <col customWidth="1" min="4" max="4" width="16.57"/>
    <col customWidth="1" min="5" max="5" width="24.71"/>
  </cols>
  <sheetData>
    <row r="1">
      <c r="A1" s="51" t="s">
        <v>70</v>
      </c>
      <c r="B1" s="52" t="s">
        <v>71</v>
      </c>
      <c r="C1" s="52" t="s">
        <v>72</v>
      </c>
      <c r="D1" s="52" t="s">
        <v>73</v>
      </c>
      <c r="E1" s="53" t="s">
        <v>38</v>
      </c>
    </row>
    <row r="2">
      <c r="A2" s="54" t="s">
        <v>74</v>
      </c>
      <c r="B2" s="55">
        <v>3.0</v>
      </c>
      <c r="C2" s="56">
        <v>0.0</v>
      </c>
      <c r="D2" s="57">
        <f>AVERAGEIFS('Payroll Crosswalk'!D:D, 'Payroll Crosswalk'!C:C, "Engineer")</f>
        <v>0.2</v>
      </c>
      <c r="E2" s="58">
        <f>SUMIFS('Payroll Crosswalk'!E:E, 'Payroll Crosswalk'!C:C, "Engineer")</f>
        <v>24624.01</v>
      </c>
    </row>
    <row r="3">
      <c r="A3" s="59" t="s">
        <v>75</v>
      </c>
      <c r="B3" s="60">
        <v>2.0</v>
      </c>
      <c r="C3" s="61">
        <v>0.0</v>
      </c>
      <c r="D3" s="57">
        <f>AVERAGEIFS('Payroll Crosswalk'!D:D, 'Payroll Crosswalk'!C:C, "Product/PM")</f>
        <v>0.2666666667</v>
      </c>
      <c r="E3" s="58">
        <f>SUMIFS('Payroll Crosswalk'!E:E, 'Payroll Crosswalk'!C:C, "Product/PM")</f>
        <v>41200.02</v>
      </c>
    </row>
    <row r="4">
      <c r="A4" s="54" t="s">
        <v>76</v>
      </c>
      <c r="B4" s="60">
        <v>1.0</v>
      </c>
      <c r="C4" s="61">
        <v>0.0</v>
      </c>
      <c r="D4" s="57">
        <f>AVERAGEIFS('Payroll Crosswalk'!D:D, 'Payroll Crosswalk'!C:C, "Data/Analytics")</f>
        <v>0.4</v>
      </c>
      <c r="E4" s="58">
        <f>SUMIFS('Payroll Crosswalk'!E:E, 'Payroll Crosswalk'!C:C, "Data/Analytics")</f>
        <v>39384.576</v>
      </c>
    </row>
    <row r="5">
      <c r="A5" s="59" t="s">
        <v>77</v>
      </c>
      <c r="B5" s="60">
        <v>1.0</v>
      </c>
      <c r="C5" s="61">
        <v>0.0</v>
      </c>
      <c r="D5" s="57">
        <f>AVERAGEIFS('Payroll Crosswalk'!D:D, 'Payroll Crosswalk'!C:C, "Marketing")</f>
        <v>0.05</v>
      </c>
      <c r="E5" s="58">
        <f>SUMIFS('Payroll Crosswalk'!E:E, 'Payroll Crosswalk'!C:C, "Marketing")</f>
        <v>4904.963</v>
      </c>
    </row>
    <row r="6">
      <c r="A6" s="54" t="s">
        <v>78</v>
      </c>
      <c r="B6" s="60">
        <v>2.0</v>
      </c>
      <c r="C6" s="61">
        <v>0.0</v>
      </c>
      <c r="D6" s="57">
        <f>AVERAGEIFS('Payroll Crosswalk'!D:D, 'Payroll Crosswalk'!C:C, "Executive")</f>
        <v>0.25</v>
      </c>
      <c r="E6" s="58">
        <f>SUMIFS('Payroll Crosswalk'!E:E, 'Payroll Crosswalk'!C:C, "Executive")</f>
        <v>42494.033</v>
      </c>
    </row>
    <row r="7">
      <c r="A7" s="59" t="s">
        <v>79</v>
      </c>
      <c r="B7" s="60">
        <v>3.0</v>
      </c>
      <c r="C7" s="61">
        <v>0.0</v>
      </c>
      <c r="D7" s="57" t="str">
        <f>AVERAGEIFS('Payroll Crosswalk'!D:D, 'Payroll Crosswalk'!C:C, "Other / Admin")</f>
        <v>#DIV/0!</v>
      </c>
      <c r="E7" s="58">
        <f>SUMIFS('Payroll Crosswalk'!E:E, 'Payroll Crosswalk'!C:C, "Other / Admin")</f>
        <v>0</v>
      </c>
    </row>
    <row r="8">
      <c r="A8" s="62" t="s">
        <v>80</v>
      </c>
      <c r="B8" s="63">
        <f>COUNTA('Payroll Crosswalk'!A:A)</f>
        <v>2</v>
      </c>
      <c r="C8" s="64">
        <v>0.0</v>
      </c>
      <c r="D8" s="65" t="s">
        <v>81</v>
      </c>
      <c r="E8" s="66">
        <f>SUM('Payroll Crosswalk'!E:E)</f>
        <v>152746.064</v>
      </c>
    </row>
    <row r="10">
      <c r="A10" s="23" t="s">
        <v>82</v>
      </c>
      <c r="B10" s="50"/>
      <c r="C10" s="50"/>
      <c r="D10" s="50"/>
      <c r="E10" s="24"/>
    </row>
    <row r="11">
      <c r="A11" s="25"/>
      <c r="B11" s="25"/>
      <c r="C11" s="25"/>
      <c r="D11" s="25"/>
      <c r="E11" s="25"/>
    </row>
    <row r="12">
      <c r="A12" s="25"/>
      <c r="B12" s="25"/>
      <c r="C12" s="25"/>
      <c r="D12" s="25"/>
      <c r="E12" s="25"/>
    </row>
    <row r="13">
      <c r="A13" s="25"/>
      <c r="B13" s="25"/>
      <c r="C13" s="25"/>
      <c r="D13" s="25"/>
      <c r="E13" s="25"/>
    </row>
    <row r="14">
      <c r="A14" s="25"/>
      <c r="B14" s="25"/>
      <c r="C14" s="25"/>
      <c r="D14" s="25"/>
      <c r="E14" s="25"/>
    </row>
    <row r="15">
      <c r="A15" s="25"/>
      <c r="B15" s="25"/>
      <c r="C15" s="25"/>
      <c r="D15" s="25"/>
      <c r="E15" s="25"/>
    </row>
    <row r="16">
      <c r="A16" s="25"/>
      <c r="B16" s="25"/>
      <c r="C16" s="25"/>
      <c r="D16" s="25"/>
      <c r="E16" s="25"/>
    </row>
    <row r="17">
      <c r="A17" s="25"/>
      <c r="B17" s="25"/>
      <c r="C17" s="25"/>
      <c r="D17" s="25"/>
      <c r="E17" s="25"/>
    </row>
    <row r="18">
      <c r="A18" s="25"/>
      <c r="B18" s="25"/>
      <c r="C18" s="25"/>
      <c r="D18" s="25"/>
      <c r="E18" s="25"/>
    </row>
    <row r="19">
      <c r="A19" s="25"/>
      <c r="B19" s="25"/>
      <c r="C19" s="25"/>
      <c r="D19" s="25"/>
      <c r="E19" s="25"/>
    </row>
    <row r="20">
      <c r="A20" s="25"/>
      <c r="B20" s="25"/>
      <c r="C20" s="25"/>
      <c r="D20" s="25"/>
      <c r="E20" s="25"/>
    </row>
    <row r="21">
      <c r="A21" s="25"/>
      <c r="B21" s="25"/>
      <c r="C21" s="25"/>
      <c r="D21" s="25"/>
      <c r="E21" s="25"/>
    </row>
    <row r="22">
      <c r="A22" s="25"/>
      <c r="B22" s="25"/>
      <c r="C22" s="25"/>
      <c r="D22" s="25"/>
      <c r="E22" s="25"/>
    </row>
    <row r="23">
      <c r="A23" s="25"/>
      <c r="B23" s="25"/>
      <c r="C23" s="25"/>
      <c r="D23" s="25"/>
      <c r="E23" s="25"/>
    </row>
    <row r="24">
      <c r="A24" s="25"/>
      <c r="B24" s="25"/>
      <c r="C24" s="25"/>
      <c r="D24" s="25"/>
      <c r="E24" s="25"/>
    </row>
    <row r="25">
      <c r="A25" s="25"/>
      <c r="B25" s="25"/>
      <c r="C25" s="25"/>
      <c r="D25" s="25"/>
      <c r="E25" s="25"/>
    </row>
  </sheetData>
  <mergeCells count="1">
    <mergeCell ref="A10:E10"/>
  </mergeCells>
  <dataValidations>
    <dataValidation type="custom" allowBlank="1" showDropDown="1" sqref="C2:E8">
      <formula1>AND(ISNUMBER(C2),(NOT(OR(NOT(ISERROR(DATEVALUE(C2))), AND(ISNUMBER(C2), LEFT(CELL("format", C2))="D")))))</formula1>
    </dataValidation>
  </dataValidation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0"/>
    <col customWidth="1" min="2" max="2" width="26.57"/>
    <col customWidth="1" min="3" max="3" width="18.86"/>
    <col customWidth="1" min="4" max="4" width="12.43"/>
    <col customWidth="1" min="5" max="5" width="27.0"/>
    <col customWidth="1" min="6" max="26" width="8.71"/>
  </cols>
  <sheetData>
    <row r="1">
      <c r="A1" s="67" t="s">
        <v>83</v>
      </c>
      <c r="B1" s="68" t="s">
        <v>84</v>
      </c>
      <c r="C1" s="68" t="s">
        <v>70</v>
      </c>
      <c r="D1" s="68" t="s">
        <v>27</v>
      </c>
      <c r="E1" s="69" t="s">
        <v>38</v>
      </c>
    </row>
    <row r="2">
      <c r="A2" s="70"/>
      <c r="B2" s="71">
        <v>25692.31</v>
      </c>
      <c r="C2" s="72" t="s">
        <v>74</v>
      </c>
      <c r="D2" s="73">
        <v>0.2</v>
      </c>
      <c r="E2" s="74">
        <f t="shared" ref="E2:E13" si="1">B2*D2</f>
        <v>5138.462</v>
      </c>
    </row>
    <row r="3">
      <c r="A3" s="75"/>
      <c r="B3" s="76">
        <v>9134.6</v>
      </c>
      <c r="C3" s="77" t="s">
        <v>75</v>
      </c>
      <c r="D3" s="78">
        <v>0.0</v>
      </c>
      <c r="E3" s="79">
        <f t="shared" si="1"/>
        <v>0</v>
      </c>
    </row>
    <row r="4">
      <c r="A4" s="75"/>
      <c r="B4" s="76">
        <v>90000.04</v>
      </c>
      <c r="C4" s="77" t="s">
        <v>78</v>
      </c>
      <c r="D4" s="78">
        <v>0.4</v>
      </c>
      <c r="E4" s="79">
        <f t="shared" si="1"/>
        <v>36000.016</v>
      </c>
    </row>
    <row r="5">
      <c r="A5" s="75"/>
      <c r="B5" s="76">
        <v>45932.56</v>
      </c>
      <c r="C5" s="77" t="s">
        <v>74</v>
      </c>
      <c r="D5" s="78">
        <v>0.3</v>
      </c>
      <c r="E5" s="79">
        <f t="shared" si="1"/>
        <v>13779.768</v>
      </c>
    </row>
    <row r="6">
      <c r="A6" s="75"/>
      <c r="B6" s="76">
        <v>25196.17</v>
      </c>
      <c r="C6" s="77" t="s">
        <v>77</v>
      </c>
      <c r="D6" s="78">
        <v>0.0</v>
      </c>
      <c r="E6" s="79">
        <f t="shared" si="1"/>
        <v>0</v>
      </c>
    </row>
    <row r="7">
      <c r="A7" s="75"/>
      <c r="B7" s="76">
        <v>98461.44</v>
      </c>
      <c r="C7" s="77" t="s">
        <v>76</v>
      </c>
      <c r="D7" s="78">
        <v>0.4</v>
      </c>
      <c r="E7" s="79">
        <f t="shared" si="1"/>
        <v>39384.576</v>
      </c>
    </row>
    <row r="8">
      <c r="A8" s="75"/>
      <c r="B8" s="76">
        <v>57057.8</v>
      </c>
      <c r="C8" s="77" t="s">
        <v>74</v>
      </c>
      <c r="D8" s="78">
        <v>0.1</v>
      </c>
      <c r="E8" s="79">
        <f t="shared" si="1"/>
        <v>5705.78</v>
      </c>
    </row>
    <row r="9">
      <c r="A9" s="75"/>
      <c r="B9" s="76">
        <v>60692.39</v>
      </c>
      <c r="C9" s="77" t="s">
        <v>75</v>
      </c>
      <c r="D9" s="78">
        <v>0.4</v>
      </c>
      <c r="E9" s="79">
        <f t="shared" si="1"/>
        <v>24276.956</v>
      </c>
    </row>
    <row r="10">
      <c r="A10" s="75"/>
      <c r="B10" s="76">
        <v>42307.66</v>
      </c>
      <c r="C10" s="77" t="s">
        <v>75</v>
      </c>
      <c r="D10" s="78">
        <v>0.4</v>
      </c>
      <c r="E10" s="79">
        <f t="shared" si="1"/>
        <v>16923.064</v>
      </c>
    </row>
    <row r="11">
      <c r="A11" s="75"/>
      <c r="B11" s="76">
        <v>1384.62</v>
      </c>
      <c r="C11" s="77" t="s">
        <v>85</v>
      </c>
      <c r="D11" s="78">
        <v>0.1</v>
      </c>
      <c r="E11" s="79">
        <f t="shared" si="1"/>
        <v>138.462</v>
      </c>
    </row>
    <row r="12">
      <c r="A12" s="75"/>
      <c r="B12" s="76">
        <v>64940.17</v>
      </c>
      <c r="C12" s="77" t="s">
        <v>78</v>
      </c>
      <c r="D12" s="78">
        <v>0.1</v>
      </c>
      <c r="E12" s="79">
        <f t="shared" si="1"/>
        <v>6494.017</v>
      </c>
    </row>
    <row r="13">
      <c r="A13" s="80"/>
      <c r="B13" s="81">
        <v>49049.63</v>
      </c>
      <c r="C13" s="82" t="s">
        <v>77</v>
      </c>
      <c r="D13" s="83">
        <v>0.1</v>
      </c>
      <c r="E13" s="84">
        <f t="shared" si="1"/>
        <v>4904.963</v>
      </c>
    </row>
    <row r="14">
      <c r="A14" s="85"/>
      <c r="B14" s="85"/>
      <c r="C14" s="85"/>
      <c r="D14" s="85"/>
    </row>
    <row r="15">
      <c r="A15" s="23" t="s">
        <v>86</v>
      </c>
      <c r="B15" s="50"/>
      <c r="C15" s="50"/>
      <c r="D15" s="50"/>
      <c r="E15" s="24"/>
    </row>
    <row r="16">
      <c r="A16" s="25"/>
      <c r="B16" s="25"/>
      <c r="C16" s="25"/>
      <c r="D16" s="25"/>
      <c r="E16" s="25"/>
    </row>
    <row r="17">
      <c r="A17" s="25"/>
      <c r="B17" s="25"/>
      <c r="C17" s="25"/>
      <c r="D17" s="25"/>
      <c r="E17" s="25"/>
    </row>
    <row r="18">
      <c r="A18" s="25"/>
      <c r="B18" s="25"/>
      <c r="C18" s="25"/>
      <c r="D18" s="25"/>
      <c r="E18" s="25"/>
    </row>
    <row r="19">
      <c r="A19" s="25"/>
      <c r="B19" s="25"/>
      <c r="C19" s="25"/>
      <c r="D19" s="25"/>
      <c r="E19" s="25"/>
    </row>
    <row r="20">
      <c r="A20" s="25"/>
      <c r="B20" s="25"/>
      <c r="C20" s="25"/>
      <c r="D20" s="25"/>
      <c r="E20" s="25"/>
    </row>
    <row r="21" ht="15.75" customHeight="1">
      <c r="A21" s="25"/>
      <c r="B21" s="25"/>
      <c r="C21" s="25"/>
      <c r="D21" s="25"/>
      <c r="E21" s="25"/>
    </row>
    <row r="22" ht="15.75" customHeight="1">
      <c r="A22" s="25"/>
      <c r="B22" s="25"/>
      <c r="C22" s="25"/>
      <c r="D22" s="25"/>
      <c r="E22" s="25"/>
    </row>
    <row r="23" ht="15.75" customHeight="1">
      <c r="A23" s="25"/>
      <c r="B23" s="25"/>
      <c r="C23" s="25"/>
      <c r="D23" s="25"/>
      <c r="E23" s="25"/>
    </row>
    <row r="24" ht="15.75" customHeight="1">
      <c r="A24" s="25"/>
      <c r="B24" s="25"/>
      <c r="C24" s="25"/>
      <c r="D24" s="25"/>
      <c r="E24" s="25"/>
    </row>
    <row r="25" ht="15.75" customHeight="1">
      <c r="A25" s="25"/>
      <c r="B25" s="25"/>
      <c r="C25" s="25"/>
      <c r="D25" s="25"/>
      <c r="E25" s="25"/>
    </row>
    <row r="26" ht="15.75" customHeight="1">
      <c r="A26" s="25"/>
      <c r="B26" s="25"/>
      <c r="C26" s="25"/>
      <c r="D26" s="25"/>
      <c r="E26" s="25"/>
    </row>
    <row r="27" ht="15.75" customHeight="1">
      <c r="A27" s="25"/>
      <c r="B27" s="25"/>
      <c r="C27" s="25"/>
      <c r="D27" s="25"/>
      <c r="E27" s="25"/>
    </row>
    <row r="28" ht="15.75" customHeight="1">
      <c r="A28" s="25"/>
      <c r="B28" s="25"/>
      <c r="C28" s="25"/>
      <c r="D28" s="25"/>
      <c r="E28" s="25"/>
    </row>
    <row r="29" ht="15.75" customHeight="1">
      <c r="A29" s="25"/>
      <c r="B29" s="25"/>
      <c r="C29" s="25"/>
      <c r="D29" s="25"/>
      <c r="E29" s="25"/>
    </row>
    <row r="30" ht="15.75" customHeight="1">
      <c r="A30" s="25"/>
      <c r="B30" s="25"/>
      <c r="C30" s="25"/>
      <c r="D30" s="25"/>
      <c r="E30" s="2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5:E15"/>
  </mergeCells>
  <dataValidations>
    <dataValidation type="custom" allowBlank="1" showDropDown="1" sqref="B2:B13 E2:E13">
      <formula1>AND(ISNUMBER(B2),(NOT(OR(NOT(ISERROR(DATEVALUE(B2))), AND(ISNUMBER(B2), LEFT(CELL("format", B2))="D")))))</formula1>
    </dataValidation>
    <dataValidation type="list" allowBlank="1" sqref="C2:C13">
      <formula1>#REF!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29"/>
    <col customWidth="1" min="2" max="2" width="17.57"/>
    <col customWidth="1" min="3" max="3" width="19.29"/>
    <col customWidth="1" min="4" max="4" width="15.86"/>
    <col customWidth="1" min="5" max="5" width="15.57"/>
    <col customWidth="1" min="6" max="6" width="12.86"/>
    <col customWidth="1" min="7" max="7" width="12.43"/>
    <col customWidth="1" min="8" max="8" width="27.0"/>
    <col customWidth="1" min="9" max="26" width="8.71"/>
  </cols>
  <sheetData>
    <row r="1">
      <c r="A1" s="67" t="s">
        <v>87</v>
      </c>
      <c r="B1" s="68" t="s">
        <v>88</v>
      </c>
      <c r="C1" s="68" t="s">
        <v>89</v>
      </c>
      <c r="D1" s="68" t="s">
        <v>90</v>
      </c>
      <c r="E1" s="68" t="s">
        <v>91</v>
      </c>
      <c r="F1" s="68" t="s">
        <v>92</v>
      </c>
      <c r="G1" s="68" t="s">
        <v>27</v>
      </c>
      <c r="H1" s="69" t="s">
        <v>39</v>
      </c>
    </row>
    <row r="2">
      <c r="A2" s="86" t="s">
        <v>93</v>
      </c>
      <c r="B2" s="87">
        <v>209.05</v>
      </c>
      <c r="C2" s="88">
        <v>8328.58</v>
      </c>
      <c r="D2" s="89">
        <v>45686.0</v>
      </c>
      <c r="E2" s="89">
        <v>45876.0</v>
      </c>
      <c r="F2" s="90">
        <v>24.0</v>
      </c>
      <c r="G2" s="91">
        <v>0.0</v>
      </c>
      <c r="H2" s="92">
        <f t="shared" ref="H2:H4" si="1">C2*G2</f>
        <v>0</v>
      </c>
    </row>
    <row r="3">
      <c r="A3" s="93" t="s">
        <v>94</v>
      </c>
      <c r="B3" s="94">
        <v>7.92</v>
      </c>
      <c r="C3" s="95">
        <v>395.85</v>
      </c>
      <c r="D3" s="96">
        <v>45692.0</v>
      </c>
      <c r="E3" s="96">
        <v>45692.0</v>
      </c>
      <c r="F3" s="97">
        <v>1.0</v>
      </c>
      <c r="G3" s="98">
        <v>0.0</v>
      </c>
      <c r="H3" s="99">
        <f t="shared" si="1"/>
        <v>0</v>
      </c>
    </row>
    <row r="4">
      <c r="A4" s="100" t="s">
        <v>95</v>
      </c>
      <c r="B4" s="101">
        <v>7.52</v>
      </c>
      <c r="C4" s="102">
        <v>187.93</v>
      </c>
      <c r="D4" s="103">
        <v>45763.0</v>
      </c>
      <c r="E4" s="103">
        <v>45763.0</v>
      </c>
      <c r="F4" s="104">
        <v>3.0</v>
      </c>
      <c r="G4" s="105">
        <v>0.0</v>
      </c>
      <c r="H4" s="106">
        <f t="shared" si="1"/>
        <v>0</v>
      </c>
    </row>
    <row r="6">
      <c r="A6" s="23" t="s">
        <v>96</v>
      </c>
      <c r="B6" s="50"/>
      <c r="C6" s="50"/>
      <c r="D6" s="50"/>
      <c r="E6" s="50"/>
      <c r="F6" s="50"/>
      <c r="G6" s="50"/>
      <c r="H6" s="24"/>
    </row>
    <row r="7">
      <c r="A7" s="25"/>
      <c r="B7" s="25"/>
      <c r="C7" s="25"/>
      <c r="D7" s="25"/>
      <c r="E7" s="25"/>
    </row>
    <row r="8">
      <c r="A8" s="25"/>
      <c r="B8" s="25"/>
      <c r="C8" s="25"/>
      <c r="D8" s="25"/>
      <c r="E8" s="25"/>
    </row>
    <row r="9">
      <c r="A9" s="25"/>
      <c r="B9" s="25"/>
      <c r="C9" s="25"/>
      <c r="D9" s="25"/>
      <c r="E9" s="25"/>
    </row>
    <row r="10">
      <c r="A10" s="25"/>
      <c r="B10" s="25"/>
      <c r="C10" s="25"/>
      <c r="D10" s="25"/>
      <c r="E10" s="25"/>
    </row>
    <row r="11">
      <c r="A11" s="25"/>
      <c r="B11" s="25"/>
      <c r="C11" s="25"/>
      <c r="D11" s="25"/>
      <c r="E11" s="25"/>
    </row>
    <row r="12">
      <c r="A12" s="25"/>
      <c r="B12" s="25"/>
      <c r="C12" s="25"/>
      <c r="D12" s="25"/>
      <c r="E12" s="25"/>
    </row>
    <row r="13">
      <c r="A13" s="25"/>
      <c r="B13" s="25"/>
      <c r="C13" s="25"/>
      <c r="D13" s="25"/>
      <c r="E13" s="25"/>
    </row>
    <row r="14">
      <c r="A14" s="25"/>
      <c r="B14" s="25"/>
      <c r="C14" s="25"/>
      <c r="D14" s="25"/>
      <c r="E14" s="25"/>
    </row>
    <row r="15">
      <c r="A15" s="25"/>
      <c r="B15" s="25"/>
      <c r="C15" s="25"/>
      <c r="D15" s="25"/>
      <c r="E15" s="25"/>
    </row>
    <row r="16">
      <c r="A16" s="25"/>
      <c r="B16" s="25"/>
      <c r="C16" s="25"/>
      <c r="D16" s="25"/>
      <c r="E16" s="25"/>
    </row>
    <row r="17">
      <c r="A17" s="25"/>
      <c r="B17" s="25"/>
      <c r="C17" s="25"/>
      <c r="D17" s="25"/>
      <c r="E17" s="25"/>
    </row>
    <row r="18">
      <c r="A18" s="25"/>
      <c r="B18" s="25"/>
      <c r="C18" s="25"/>
      <c r="D18" s="25"/>
      <c r="E18" s="25"/>
    </row>
    <row r="19">
      <c r="A19" s="25"/>
      <c r="B19" s="25"/>
      <c r="C19" s="25"/>
      <c r="D19" s="25"/>
      <c r="E19" s="25"/>
    </row>
    <row r="20">
      <c r="A20" s="25"/>
      <c r="B20" s="25"/>
      <c r="C20" s="25"/>
      <c r="D20" s="25"/>
      <c r="E20" s="25"/>
    </row>
    <row r="21" ht="15.75" customHeight="1">
      <c r="A21" s="25"/>
      <c r="B21" s="25"/>
      <c r="C21" s="25"/>
      <c r="D21" s="25"/>
      <c r="E21" s="25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6:H6"/>
  </mergeCells>
  <dataValidations>
    <dataValidation type="custom" allowBlank="1" showDropDown="1" sqref="B2:C4">
      <formula1>AND(ISNUMBER(B2),(NOT(OR(NOT(ISERROR(DATEVALUE(B2))), AND(ISNUMBER(B2), LEFT(CELL("format", B2))="D")))))</formula1>
    </dataValidation>
  </dataValidations>
  <printOptions/>
  <pageMargins bottom="1.0" footer="0.0" header="0.0" left="0.75" right="0.75" top="1.0"/>
  <pageSetup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43"/>
    <col customWidth="1" min="2" max="2" width="43.0"/>
    <col customWidth="1" min="3" max="3" width="10.29"/>
    <col customWidth="1" min="4" max="4" width="17.14"/>
    <col customWidth="1" min="5" max="5" width="12.29"/>
    <col customWidth="1" min="6" max="26" width="8.71"/>
  </cols>
  <sheetData>
    <row r="1">
      <c r="A1" s="67" t="s">
        <v>46</v>
      </c>
      <c r="B1" s="68" t="s">
        <v>97</v>
      </c>
      <c r="C1" s="68" t="s">
        <v>98</v>
      </c>
      <c r="D1" s="68" t="s">
        <v>99</v>
      </c>
      <c r="E1" s="69" t="s">
        <v>51</v>
      </c>
    </row>
    <row r="2">
      <c r="A2" s="29" t="s">
        <v>56</v>
      </c>
      <c r="B2" s="30" t="s">
        <v>100</v>
      </c>
      <c r="C2" s="107" t="s">
        <v>98</v>
      </c>
      <c r="D2" s="108">
        <v>45881.0</v>
      </c>
      <c r="E2" s="109" t="s">
        <v>101</v>
      </c>
    </row>
    <row r="3">
      <c r="C3" s="110"/>
      <c r="D3" s="111"/>
    </row>
    <row r="6">
      <c r="A6" s="23" t="s">
        <v>102</v>
      </c>
      <c r="B6" s="50"/>
      <c r="C6" s="50"/>
      <c r="D6" s="50"/>
      <c r="E6" s="24"/>
    </row>
    <row r="7">
      <c r="A7" s="25"/>
      <c r="B7" s="25"/>
      <c r="C7" s="25"/>
      <c r="D7" s="25"/>
      <c r="E7" s="25"/>
    </row>
    <row r="8">
      <c r="A8" s="25"/>
      <c r="B8" s="25"/>
      <c r="C8" s="25"/>
      <c r="D8" s="25"/>
      <c r="E8" s="25"/>
    </row>
    <row r="9">
      <c r="A9" s="25"/>
      <c r="B9" s="25"/>
      <c r="C9" s="25"/>
      <c r="D9" s="25"/>
      <c r="E9" s="25"/>
    </row>
    <row r="10">
      <c r="A10" s="25"/>
      <c r="B10" s="25"/>
      <c r="C10" s="25"/>
      <c r="D10" s="25"/>
      <c r="E10" s="25"/>
    </row>
    <row r="11">
      <c r="A11" s="25"/>
      <c r="B11" s="25"/>
      <c r="C11" s="25"/>
      <c r="D11" s="25"/>
      <c r="E11" s="25"/>
    </row>
    <row r="12">
      <c r="A12" s="25"/>
      <c r="B12" s="25"/>
      <c r="C12" s="25"/>
      <c r="D12" s="25"/>
      <c r="E12" s="25"/>
    </row>
    <row r="13">
      <c r="A13" s="25"/>
      <c r="B13" s="25"/>
      <c r="C13" s="25"/>
      <c r="D13" s="25"/>
      <c r="E13" s="25"/>
    </row>
    <row r="14">
      <c r="A14" s="25"/>
      <c r="B14" s="25"/>
      <c r="C14" s="25"/>
      <c r="D14" s="25"/>
      <c r="E14" s="25"/>
    </row>
    <row r="15">
      <c r="A15" s="25"/>
      <c r="B15" s="25"/>
      <c r="C15" s="25"/>
      <c r="D15" s="25"/>
      <c r="E15" s="25"/>
    </row>
    <row r="16">
      <c r="A16" s="25"/>
      <c r="B16" s="25"/>
      <c r="C16" s="25"/>
      <c r="D16" s="25"/>
      <c r="E16" s="25"/>
    </row>
    <row r="17">
      <c r="A17" s="25"/>
      <c r="B17" s="25"/>
      <c r="C17" s="25"/>
      <c r="D17" s="25"/>
      <c r="E17" s="25"/>
    </row>
    <row r="18">
      <c r="A18" s="25"/>
      <c r="B18" s="25"/>
      <c r="C18" s="25"/>
      <c r="D18" s="25"/>
      <c r="E18" s="25"/>
    </row>
    <row r="19">
      <c r="A19" s="25"/>
      <c r="B19" s="25"/>
      <c r="C19" s="25"/>
      <c r="D19" s="25"/>
      <c r="E19" s="25"/>
    </row>
    <row r="20">
      <c r="A20" s="25"/>
      <c r="B20" s="25"/>
      <c r="C20" s="25"/>
      <c r="D20" s="25"/>
      <c r="E20" s="25"/>
    </row>
    <row r="21" ht="15.75" customHeight="1">
      <c r="A21" s="25"/>
      <c r="B21" s="25"/>
      <c r="C21" s="25"/>
      <c r="D21" s="25"/>
      <c r="E21" s="25"/>
    </row>
    <row r="22" ht="15.75" customHeight="1">
      <c r="A22" s="25"/>
      <c r="B22" s="25"/>
      <c r="C22" s="25"/>
      <c r="D22" s="25"/>
      <c r="E22" s="25"/>
    </row>
    <row r="23" ht="15.75" customHeight="1">
      <c r="A23" s="25"/>
      <c r="B23" s="25"/>
      <c r="C23" s="25"/>
      <c r="D23" s="25"/>
      <c r="E23" s="25"/>
    </row>
    <row r="24" ht="15.75" customHeight="1">
      <c r="A24" s="25"/>
      <c r="B24" s="25"/>
      <c r="C24" s="25"/>
      <c r="D24" s="25"/>
      <c r="E24" s="25"/>
    </row>
    <row r="25" ht="15.75" customHeight="1">
      <c r="A25" s="25"/>
      <c r="B25" s="25"/>
      <c r="C25" s="25"/>
      <c r="D25" s="25"/>
      <c r="E25" s="25"/>
    </row>
    <row r="26" ht="15.75" customHeight="1">
      <c r="A26" s="25"/>
      <c r="B26" s="25"/>
      <c r="C26" s="25"/>
      <c r="D26" s="25"/>
      <c r="E26" s="25"/>
    </row>
    <row r="27" ht="15.75" customHeight="1">
      <c r="A27" s="25"/>
      <c r="B27" s="25"/>
      <c r="C27" s="25"/>
      <c r="D27" s="25"/>
      <c r="E27" s="25"/>
    </row>
    <row r="28" ht="15.75" customHeight="1">
      <c r="A28" s="25"/>
      <c r="B28" s="25"/>
      <c r="C28" s="25"/>
      <c r="D28" s="25"/>
      <c r="E28" s="25"/>
    </row>
    <row r="29" ht="15.75" customHeight="1">
      <c r="A29" s="25"/>
      <c r="B29" s="25"/>
      <c r="C29" s="25"/>
      <c r="D29" s="25"/>
      <c r="E29" s="25"/>
    </row>
    <row r="30" ht="15.75" customHeight="1">
      <c r="A30" s="25"/>
      <c r="B30" s="25"/>
      <c r="C30" s="25"/>
      <c r="D30" s="25"/>
      <c r="E30" s="25"/>
    </row>
    <row r="31" ht="15.75" customHeight="1">
      <c r="A31" s="25"/>
      <c r="B31" s="25"/>
      <c r="C31" s="25"/>
      <c r="D31" s="25"/>
      <c r="E31" s="25"/>
    </row>
    <row r="32" ht="15.75" customHeight="1">
      <c r="A32" s="25"/>
      <c r="B32" s="25"/>
      <c r="C32" s="25"/>
      <c r="D32" s="25"/>
      <c r="E32" s="25"/>
    </row>
    <row r="33" ht="15.75" customHeight="1">
      <c r="A33" s="25"/>
      <c r="B33" s="25"/>
      <c r="C33" s="25"/>
      <c r="D33" s="25"/>
      <c r="E33" s="25"/>
    </row>
    <row r="34" ht="15.75" customHeight="1">
      <c r="A34" s="25"/>
      <c r="B34" s="25"/>
      <c r="C34" s="25"/>
      <c r="D34" s="25"/>
      <c r="E34" s="25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6:E6"/>
  </mergeCells>
  <hyperlinks>
    <hyperlink r:id="rId1" ref="C2"/>
  </hyperlinks>
  <printOptions/>
  <pageMargins bottom="1.0" footer="0.0" header="0.0" left="0.75" right="0.75" top="1.0"/>
  <pageSetup orientation="landscape"/>
  <drawing r:id="rId2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0.86"/>
    <col customWidth="1" min="2" max="26" width="8.71"/>
  </cols>
  <sheetData>
    <row r="1">
      <c r="A1" s="112" t="s">
        <v>103</v>
      </c>
    </row>
    <row r="2">
      <c r="A2" s="113" t="s">
        <v>60</v>
      </c>
    </row>
    <row r="3">
      <c r="A3" s="114" t="s">
        <v>64</v>
      </c>
    </row>
    <row r="4">
      <c r="A4" s="115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landscape"/>
  <drawing r:id="rId1"/>
  <tableParts count="1">
    <tablePart r:id="rId3"/>
  </tableParts>
</worksheet>
</file>